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arim\Dropbox\FEF-Website\Copy\Courseware\"/>
    </mc:Choice>
  </mc:AlternateContent>
  <bookViews>
    <workbookView xWindow="0" yWindow="0" windowWidth="23040" windowHeight="9192"/>
  </bookViews>
  <sheets>
    <sheet name="Copyright" sheetId="2" r:id="rId1"/>
    <sheet name="Real options valuation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" i="3" l="1"/>
  <c r="G8" i="3"/>
  <c r="B11" i="3"/>
  <c r="B10" i="3"/>
  <c r="G15" i="3" s="1"/>
  <c r="H15" i="3" s="1"/>
  <c r="B9" i="3"/>
  <c r="B8" i="3"/>
  <c r="G14" i="3" l="1"/>
  <c r="H14" i="3" s="1"/>
  <c r="G11" i="3"/>
  <c r="H11" i="3" s="1"/>
  <c r="G10" i="3" l="1"/>
  <c r="H10" i="3" s="1"/>
  <c r="I10" i="3" s="1"/>
  <c r="K10" i="3" s="1"/>
  <c r="G13" i="3"/>
  <c r="H13" i="3" s="1"/>
  <c r="I13" i="3" s="1"/>
  <c r="K13" i="3" s="1"/>
  <c r="M13" i="3" l="1"/>
  <c r="N13" i="3" s="1"/>
  <c r="O13" i="3" s="1"/>
  <c r="L13" i="3"/>
  <c r="L10" i="3"/>
  <c r="M10" i="3"/>
  <c r="I11" i="3" l="1"/>
  <c r="K11" i="3" s="1"/>
  <c r="M11" i="3" s="1"/>
  <c r="N10" i="3"/>
  <c r="O10" i="3" s="1"/>
  <c r="I14" i="3"/>
  <c r="K14" i="3" s="1"/>
  <c r="M14" i="3" s="1"/>
  <c r="I15" i="3" l="1"/>
  <c r="K15" i="3" s="1"/>
  <c r="M15" i="3" s="1"/>
  <c r="L14" i="3"/>
  <c r="L11" i="3"/>
  <c r="N11" i="3" s="1"/>
  <c r="O11" i="3" s="1"/>
  <c r="N14" i="3" l="1"/>
  <c r="O14" i="3" s="1"/>
  <c r="L15" i="3"/>
  <c r="N15" i="3" s="1"/>
  <c r="O15" i="3" s="1"/>
</calcChain>
</file>

<file path=xl/sharedStrings.xml><?xml version="1.0" encoding="utf-8"?>
<sst xmlns="http://schemas.openxmlformats.org/spreadsheetml/2006/main" count="49" uniqueCount="35">
  <si>
    <t>Exit value</t>
  </si>
  <si>
    <t>New capital raised</t>
  </si>
  <si>
    <t>Probability of success</t>
  </si>
  <si>
    <t>Post-money valuation</t>
  </si>
  <si>
    <t>Pre-money valuation</t>
  </si>
  <si>
    <t>Price per share</t>
  </si>
  <si>
    <t>Entrepre-neur's shares</t>
  </si>
  <si>
    <t>New shares issued</t>
  </si>
  <si>
    <t>Total investor shares</t>
  </si>
  <si>
    <t xml:space="preserve">Total shares </t>
  </si>
  <si>
    <t>Investors' ownership</t>
  </si>
  <si>
    <t>Discount rate</t>
  </si>
  <si>
    <t>($M)</t>
  </si>
  <si>
    <t>($)</t>
  </si>
  <si>
    <t>(in M)</t>
  </si>
  <si>
    <t>One year discount factor</t>
  </si>
  <si>
    <t>Single round</t>
  </si>
  <si>
    <t>Two year discount factor</t>
  </si>
  <si>
    <t>Round 1</t>
  </si>
  <si>
    <t>-</t>
  </si>
  <si>
    <t>Three year discount factor</t>
  </si>
  <si>
    <t>Two rounds</t>
  </si>
  <si>
    <t>Five year discount factor</t>
  </si>
  <si>
    <t>Round 2</t>
  </si>
  <si>
    <t>Three rounds</t>
  </si>
  <si>
    <t>Round 3</t>
  </si>
  <si>
    <t>© 2020 Marco Da Rin and Thomas Hellmann</t>
  </si>
  <si>
    <t>Fundamentals of Entrepreneurial Finance</t>
  </si>
  <si>
    <t>Chapter 09</t>
  </si>
  <si>
    <t>Real options valuations</t>
  </si>
  <si>
    <t>Real Options Valuation</t>
  </si>
  <si>
    <t>Entrepreneur's ownership</t>
  </si>
  <si>
    <t>(this table replicates Table 9.2 in the book)</t>
  </si>
  <si>
    <t>green background = input cells (from which formulas derive results)</t>
  </si>
  <si>
    <t>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</si>
</sst>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%"/>
  </numFmts>
  <fonts count="5" x14ac:knownFonts="1">
    <font>
      <sz val="11"/>
      <color theme="1"/>
      <name val="Calibri"/>
      <family val="2"/>
      <scheme val="minor"/>
    </font>
    <font>
      <sz val="14"/>
      <color theme="8" tint="-0.499984740745262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Border="1"/>
    <xf numFmtId="0" fontId="0" fillId="0" borderId="0" xfId="0" applyBorder="1" applyAlignment="1">
      <alignment horizontal="center"/>
    </xf>
    <xf numFmtId="0" fontId="1" fillId="0" borderId="0" xfId="0" applyFont="1"/>
    <xf numFmtId="0" fontId="2" fillId="0" borderId="0" xfId="0" applyFont="1" applyAlignment="1">
      <alignment horizontal="left"/>
    </xf>
    <xf numFmtId="0" fontId="3" fillId="2" borderId="0" xfId="0" applyFont="1" applyFill="1" applyAlignment="1">
      <alignment horizontal="left"/>
    </xf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0" fontId="3" fillId="0" borderId="0" xfId="0" applyFont="1"/>
    <xf numFmtId="0" fontId="3" fillId="0" borderId="0" xfId="0" applyFont="1" applyFill="1" applyBorder="1" applyAlignment="1">
      <alignment horizontal="right"/>
    </xf>
    <xf numFmtId="0" fontId="3" fillId="2" borderId="0" xfId="0" applyFont="1" applyFill="1" applyBorder="1" applyAlignment="1">
      <alignment horizontal="center"/>
    </xf>
    <xf numFmtId="0" fontId="3" fillId="0" borderId="0" xfId="0" applyFont="1" applyBorder="1" applyAlignment="1">
      <alignment horizontal="center" vertical="top" wrapText="1"/>
    </xf>
    <xf numFmtId="9" fontId="3" fillId="2" borderId="0" xfId="0" applyNumberFormat="1" applyFont="1" applyFill="1"/>
    <xf numFmtId="0" fontId="3" fillId="0" borderId="0" xfId="0" applyFont="1" applyBorder="1" applyAlignment="1">
      <alignment horizontal="right"/>
    </xf>
    <xf numFmtId="9" fontId="3" fillId="2" borderId="0" xfId="0" applyNumberFormat="1" applyFont="1" applyFill="1" applyBorder="1" applyAlignment="1">
      <alignment horizontal="center"/>
    </xf>
    <xf numFmtId="2" fontId="3" fillId="0" borderId="0" xfId="0" applyNumberFormat="1" applyFont="1" applyBorder="1" applyAlignment="1">
      <alignment horizontal="center"/>
    </xf>
    <xf numFmtId="0" fontId="3" fillId="2" borderId="0" xfId="0" applyFont="1" applyFill="1" applyBorder="1"/>
    <xf numFmtId="0" fontId="3" fillId="0" borderId="1" xfId="0" applyFont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2" fontId="3" fillId="0" borderId="0" xfId="0" applyNumberFormat="1" applyFont="1" applyFill="1"/>
    <xf numFmtId="164" fontId="3" fillId="0" borderId="0" xfId="0" applyNumberFormat="1" applyFont="1" applyBorder="1" applyAlignment="1">
      <alignment horizontal="center"/>
    </xf>
    <xf numFmtId="165" fontId="3" fillId="0" borderId="0" xfId="0" applyNumberFormat="1" applyFont="1" applyBorder="1" applyAlignment="1">
      <alignment horizontal="center"/>
    </xf>
    <xf numFmtId="165" fontId="3" fillId="0" borderId="0" xfId="0" applyNumberFormat="1" applyFont="1" applyBorder="1"/>
    <xf numFmtId="0" fontId="4" fillId="0" borderId="0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396240</xdr:colOff>
      <xdr:row>2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96240" cy="3962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7"/>
  <sheetViews>
    <sheetView tabSelected="1" topLeftCell="A3" workbookViewId="0">
      <selection activeCell="C29" sqref="C29"/>
    </sheetView>
  </sheetViews>
  <sheetFormatPr defaultRowHeight="14.4" x14ac:dyDescent="0.3"/>
  <sheetData>
    <row r="2" spans="1:1" ht="16.8" customHeight="1" x14ac:dyDescent="0.3"/>
    <row r="3" spans="1:1" ht="18" x14ac:dyDescent="0.35">
      <c r="A3" s="3" t="s">
        <v>26</v>
      </c>
    </row>
    <row r="4" spans="1:1" ht="18" x14ac:dyDescent="0.35">
      <c r="A4" s="3" t="s">
        <v>27</v>
      </c>
    </row>
    <row r="5" spans="1:1" ht="18" x14ac:dyDescent="0.35">
      <c r="A5" s="3" t="s">
        <v>28</v>
      </c>
    </row>
    <row r="6" spans="1:1" ht="18" x14ac:dyDescent="0.35">
      <c r="A6" s="3" t="s">
        <v>29</v>
      </c>
    </row>
    <row r="7" spans="1:1" ht="15" customHeight="1" x14ac:dyDescent="0.3"/>
  </sheetData>
  <pageMargins left="0.7" right="0.7" top="0.75" bottom="0.75" header="0.3" footer="0.3"/>
  <pageSetup paperSize="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6"/>
  <sheetViews>
    <sheetView topLeftCell="B1" workbookViewId="0">
      <selection activeCell="F27" sqref="F27"/>
    </sheetView>
  </sheetViews>
  <sheetFormatPr defaultRowHeight="14.4" x14ac:dyDescent="0.3"/>
  <cols>
    <col min="1" max="1" width="56.33203125" bestFit="1" customWidth="1"/>
    <col min="2" max="2" width="6.88671875" customWidth="1"/>
    <col min="3" max="3" width="9.6640625" bestFit="1" customWidth="1"/>
    <col min="4" max="4" width="8.77734375" bestFit="1" customWidth="1"/>
    <col min="5" max="5" width="13.21875" customWidth="1"/>
    <col min="6" max="6" width="11.33203125" customWidth="1"/>
    <col min="7" max="7" width="13.33203125" customWidth="1"/>
    <col min="8" max="8" width="13.5546875" customWidth="1"/>
    <col min="9" max="9" width="12.5546875" customWidth="1"/>
    <col min="10" max="10" width="14.5546875" customWidth="1"/>
    <col min="11" max="12" width="13.6640625" customWidth="1"/>
    <col min="13" max="13" width="9.21875" customWidth="1"/>
    <col min="14" max="14" width="11.33203125" customWidth="1"/>
    <col min="15" max="15" width="15.21875" customWidth="1"/>
  </cols>
  <sheetData>
    <row r="1" spans="1:15" s="1" customFormat="1" ht="18" x14ac:dyDescent="0.35">
      <c r="A1" s="4" t="s">
        <v>30</v>
      </c>
      <c r="E1" s="2"/>
      <c r="F1" s="2"/>
      <c r="G1" s="2"/>
      <c r="H1" s="2"/>
      <c r="I1" s="2"/>
      <c r="J1" s="2"/>
    </row>
    <row r="2" spans="1:15" s="1" customFormat="1" ht="18" x14ac:dyDescent="0.35">
      <c r="A2" s="4" t="s">
        <v>32</v>
      </c>
      <c r="E2" s="2"/>
      <c r="F2" s="2"/>
      <c r="G2" s="2"/>
      <c r="H2" s="2"/>
      <c r="I2" s="2"/>
      <c r="J2" s="2"/>
    </row>
    <row r="3" spans="1:15" s="6" customFormat="1" ht="15.6" x14ac:dyDescent="0.3">
      <c r="A3" s="5" t="s">
        <v>33</v>
      </c>
      <c r="B3" s="16"/>
      <c r="E3" s="7"/>
      <c r="F3" s="7"/>
      <c r="G3" s="7"/>
      <c r="H3" s="7"/>
      <c r="I3" s="7"/>
      <c r="J3" s="7"/>
    </row>
    <row r="4" spans="1:15" s="8" customFormat="1" ht="15.6" x14ac:dyDescent="0.3"/>
    <row r="5" spans="1:15" s="8" customFormat="1" ht="36" customHeight="1" x14ac:dyDescent="0.3">
      <c r="D5" s="6"/>
      <c r="E5" s="17" t="s">
        <v>1</v>
      </c>
      <c r="F5" s="17" t="s">
        <v>2</v>
      </c>
      <c r="G5" s="18" t="s">
        <v>3</v>
      </c>
      <c r="H5" s="18" t="s">
        <v>4</v>
      </c>
      <c r="I5" s="17" t="s">
        <v>5</v>
      </c>
      <c r="J5" s="17" t="s">
        <v>6</v>
      </c>
      <c r="K5" s="17" t="s">
        <v>7</v>
      </c>
      <c r="L5" s="17" t="s">
        <v>8</v>
      </c>
      <c r="M5" s="17" t="s">
        <v>9</v>
      </c>
      <c r="N5" s="17" t="s">
        <v>10</v>
      </c>
      <c r="O5" s="17" t="s">
        <v>31</v>
      </c>
    </row>
    <row r="6" spans="1:15" s="8" customFormat="1" ht="15.6" x14ac:dyDescent="0.3">
      <c r="A6" s="9" t="s">
        <v>0</v>
      </c>
      <c r="B6" s="10">
        <v>200</v>
      </c>
      <c r="D6" s="6"/>
      <c r="E6" s="11" t="s">
        <v>12</v>
      </c>
      <c r="F6" s="11"/>
      <c r="G6" s="11" t="s">
        <v>12</v>
      </c>
      <c r="H6" s="11" t="s">
        <v>12</v>
      </c>
      <c r="I6" s="11" t="s">
        <v>13</v>
      </c>
      <c r="J6" s="11" t="s">
        <v>14</v>
      </c>
      <c r="K6" s="11" t="s">
        <v>14</v>
      </c>
      <c r="L6" s="11" t="s">
        <v>14</v>
      </c>
      <c r="M6" s="11" t="s">
        <v>14</v>
      </c>
      <c r="N6" s="11" t="s">
        <v>34</v>
      </c>
      <c r="O6" s="11" t="s">
        <v>34</v>
      </c>
    </row>
    <row r="7" spans="1:15" s="8" customFormat="1" ht="15.6" x14ac:dyDescent="0.3">
      <c r="A7" s="9" t="s">
        <v>11</v>
      </c>
      <c r="B7" s="12">
        <v>0.2</v>
      </c>
      <c r="D7" s="23" t="s">
        <v>16</v>
      </c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</row>
    <row r="8" spans="1:15" s="8" customFormat="1" ht="15.6" x14ac:dyDescent="0.3">
      <c r="A8" s="9" t="s">
        <v>15</v>
      </c>
      <c r="B8" s="19">
        <f>1+B7</f>
        <v>1.2</v>
      </c>
      <c r="D8" s="13" t="s">
        <v>18</v>
      </c>
      <c r="E8" s="10">
        <v>15</v>
      </c>
      <c r="F8" s="14">
        <v>0.1</v>
      </c>
      <c r="G8" s="20">
        <f>$B$6*$F$8/(1+$B$7)^5</f>
        <v>8.037551440329219</v>
      </c>
      <c r="H8" s="20">
        <f>G8-E8</f>
        <v>-6.962448559670781</v>
      </c>
      <c r="I8" s="15" t="s">
        <v>19</v>
      </c>
      <c r="J8" s="10">
        <v>10</v>
      </c>
      <c r="K8" s="15" t="s">
        <v>19</v>
      </c>
      <c r="L8" s="15" t="s">
        <v>19</v>
      </c>
      <c r="M8" s="15" t="s">
        <v>19</v>
      </c>
      <c r="N8" s="15" t="s">
        <v>19</v>
      </c>
      <c r="O8" s="15" t="s">
        <v>19</v>
      </c>
    </row>
    <row r="9" spans="1:15" s="8" customFormat="1" ht="15.6" x14ac:dyDescent="0.3">
      <c r="A9" s="9" t="s">
        <v>17</v>
      </c>
      <c r="B9" s="19">
        <f>(1+B7)^2</f>
        <v>1.44</v>
      </c>
      <c r="D9" s="23" t="s">
        <v>21</v>
      </c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</row>
    <row r="10" spans="1:15" s="8" customFormat="1" ht="15.6" x14ac:dyDescent="0.3">
      <c r="A10" s="9" t="s">
        <v>20</v>
      </c>
      <c r="B10" s="19">
        <f>(1+B7)^3</f>
        <v>1.728</v>
      </c>
      <c r="D10" s="13" t="s">
        <v>18</v>
      </c>
      <c r="E10" s="10">
        <v>5</v>
      </c>
      <c r="F10" s="14">
        <v>0.2</v>
      </c>
      <c r="G10" s="20">
        <f>F10*H11/B9</f>
        <v>6.6486625514403297</v>
      </c>
      <c r="H10" s="20">
        <f>G10-E10</f>
        <v>1.6486625514403297</v>
      </c>
      <c r="I10" s="20">
        <f>H10/J10</f>
        <v>0.16486625514403297</v>
      </c>
      <c r="J10" s="7">
        <v>10</v>
      </c>
      <c r="K10" s="20">
        <f>E10/I10</f>
        <v>30.327613104524172</v>
      </c>
      <c r="L10" s="20">
        <f>K10</f>
        <v>30.327613104524172</v>
      </c>
      <c r="M10" s="20">
        <f>J10+K10</f>
        <v>40.327613104524175</v>
      </c>
      <c r="N10" s="21">
        <f>K10/M10</f>
        <v>0.75203094777562851</v>
      </c>
      <c r="O10" s="22">
        <f>1-N10</f>
        <v>0.24796905222437149</v>
      </c>
    </row>
    <row r="11" spans="1:15" s="8" customFormat="1" ht="15.6" x14ac:dyDescent="0.3">
      <c r="A11" s="9" t="s">
        <v>22</v>
      </c>
      <c r="B11" s="19">
        <f>(1+B7)^5</f>
        <v>2.4883199999999999</v>
      </c>
      <c r="D11" s="13" t="s">
        <v>23</v>
      </c>
      <c r="E11" s="10">
        <v>10</v>
      </c>
      <c r="F11" s="14">
        <v>0.5</v>
      </c>
      <c r="G11" s="20">
        <f>F11*B6/B10</f>
        <v>57.870370370370374</v>
      </c>
      <c r="H11" s="20">
        <f>G11-E11</f>
        <v>47.870370370370374</v>
      </c>
      <c r="I11" s="20">
        <f>H11/M10</f>
        <v>1.1870370370370373</v>
      </c>
      <c r="J11" s="7">
        <v>10</v>
      </c>
      <c r="K11" s="20">
        <f>E11/I11</f>
        <v>8.4243369734789368</v>
      </c>
      <c r="L11" s="20">
        <f>L10+K11</f>
        <v>38.751950078003105</v>
      </c>
      <c r="M11" s="20">
        <f>M10+K11</f>
        <v>48.751950078003112</v>
      </c>
      <c r="N11" s="21">
        <f>L11/M11</f>
        <v>0.79487999999999981</v>
      </c>
      <c r="O11" s="22">
        <f>1-N11</f>
        <v>0.20512000000000019</v>
      </c>
    </row>
    <row r="12" spans="1:15" s="8" customFormat="1" ht="15.6" x14ac:dyDescent="0.3">
      <c r="D12" s="23" t="s">
        <v>24</v>
      </c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</row>
    <row r="13" spans="1:15" s="8" customFormat="1" ht="15.6" x14ac:dyDescent="0.3">
      <c r="D13" s="13" t="s">
        <v>18</v>
      </c>
      <c r="E13" s="10">
        <v>2</v>
      </c>
      <c r="F13" s="14">
        <v>0.4</v>
      </c>
      <c r="G13" s="20">
        <f>F13*H14/B8</f>
        <v>5.6486625514403306</v>
      </c>
      <c r="H13" s="20">
        <f>G13-E13</f>
        <v>3.6486625514403306</v>
      </c>
      <c r="I13" s="20">
        <f>H13/J13</f>
        <v>0.36486625514403304</v>
      </c>
      <c r="J13" s="7">
        <v>10</v>
      </c>
      <c r="K13" s="20">
        <f>E13/I13</f>
        <v>5.481460594952769</v>
      </c>
      <c r="L13" s="20">
        <f>K13</f>
        <v>5.481460594952769</v>
      </c>
      <c r="M13" s="20">
        <f>J13+K13</f>
        <v>15.481460594952768</v>
      </c>
      <c r="N13" s="21">
        <f>K13/M13</f>
        <v>0.35406611419724976</v>
      </c>
      <c r="O13" s="22">
        <f>1-N13</f>
        <v>0.64593388580275024</v>
      </c>
    </row>
    <row r="14" spans="1:15" s="8" customFormat="1" ht="15.6" x14ac:dyDescent="0.3">
      <c r="D14" s="13" t="s">
        <v>23</v>
      </c>
      <c r="E14" s="10">
        <v>3</v>
      </c>
      <c r="F14" s="14">
        <v>0.5</v>
      </c>
      <c r="G14" s="20">
        <f>F14*H15/B8</f>
        <v>19.945987654320991</v>
      </c>
      <c r="H14" s="20">
        <f>G14-E14</f>
        <v>16.945987654320991</v>
      </c>
      <c r="I14" s="20">
        <f>H14/M13</f>
        <v>1.0945987654320992</v>
      </c>
      <c r="J14" s="7">
        <v>10</v>
      </c>
      <c r="K14" s="20">
        <f>E14/I14</f>
        <v>2.7407302974763841</v>
      </c>
      <c r="L14" s="20">
        <f>L13+K14</f>
        <v>8.222190892429154</v>
      </c>
      <c r="M14" s="20">
        <f>M13+K14</f>
        <v>18.222190892429154</v>
      </c>
      <c r="N14" s="21">
        <f>L14/M14</f>
        <v>0.45121856866537713</v>
      </c>
      <c r="O14" s="22">
        <f>1-N14</f>
        <v>0.54878143133462287</v>
      </c>
    </row>
    <row r="15" spans="1:15" s="8" customFormat="1" ht="15.6" x14ac:dyDescent="0.3">
      <c r="D15" s="13" t="s">
        <v>25</v>
      </c>
      <c r="E15" s="10">
        <v>10</v>
      </c>
      <c r="F15" s="14">
        <v>0.5</v>
      </c>
      <c r="G15" s="20">
        <f>F15*B6/B10</f>
        <v>57.870370370370374</v>
      </c>
      <c r="H15" s="20">
        <f>G15-E15</f>
        <v>47.870370370370374</v>
      </c>
      <c r="I15" s="20">
        <f>H15/M14</f>
        <v>2.6270370370370375</v>
      </c>
      <c r="J15" s="7">
        <v>10</v>
      </c>
      <c r="K15" s="20">
        <f>E15/I15</f>
        <v>3.8065698576060898</v>
      </c>
      <c r="L15" s="20">
        <f>L14+K15</f>
        <v>12.028760750035243</v>
      </c>
      <c r="M15" s="20">
        <f>M14+K15</f>
        <v>22.028760750035243</v>
      </c>
      <c r="N15" s="21">
        <f>L15/M15</f>
        <v>0.54604799999999998</v>
      </c>
      <c r="O15" s="22">
        <f>1-N15</f>
        <v>0.45395200000000002</v>
      </c>
    </row>
    <row r="16" spans="1:15" s="8" customFormat="1" ht="15.6" x14ac:dyDescent="0.3"/>
  </sheetData>
  <mergeCells count="3">
    <mergeCell ref="D7:O7"/>
    <mergeCell ref="D9:O9"/>
    <mergeCell ref="D12:O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Copyright</vt:lpstr>
      <vt:lpstr>Real options valuation</vt:lpstr>
    </vt:vector>
  </TitlesOfParts>
  <Company>Universita' Luigi Bocconi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 Da Rin</dc:creator>
  <cp:lastModifiedBy>Marco Da Rin</cp:lastModifiedBy>
  <dcterms:created xsi:type="dcterms:W3CDTF">2020-07-08T13:26:00Z</dcterms:created>
  <dcterms:modified xsi:type="dcterms:W3CDTF">2020-08-11T14:40:30Z</dcterms:modified>
</cp:coreProperties>
</file>