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" sheetId="2" r:id="rId1"/>
    <sheet name="Old vs. new investor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/>
  <c r="K23" i="1"/>
  <c r="L22" i="1"/>
  <c r="F22" i="1"/>
  <c r="G22" i="1" s="1"/>
  <c r="D22" i="1"/>
  <c r="C23" i="1"/>
  <c r="D18" i="1" s="1"/>
  <c r="J18" i="1"/>
  <c r="K18" i="1"/>
  <c r="F18" i="1"/>
  <c r="G18" i="1"/>
  <c r="G23" i="1" l="1"/>
  <c r="H22" i="1" s="1"/>
  <c r="F13" i="1"/>
  <c r="F12" i="1"/>
  <c r="F11" i="1"/>
  <c r="J23" i="1" l="1"/>
  <c r="F23" i="1"/>
  <c r="D21" i="1"/>
  <c r="I21" i="1"/>
  <c r="J21" i="1" s="1"/>
  <c r="K21" i="1" s="1"/>
  <c r="E21" i="1"/>
  <c r="F21" i="1" s="1"/>
  <c r="G21" i="1" s="1"/>
  <c r="J20" i="1"/>
  <c r="K20" i="1" s="1"/>
  <c r="F20" i="1"/>
  <c r="G20" i="1" s="1"/>
  <c r="J17" i="1"/>
  <c r="K17" i="1" s="1"/>
  <c r="F17" i="1"/>
  <c r="G17" i="1" s="1"/>
  <c r="J16" i="1"/>
  <c r="K16" i="1" s="1"/>
  <c r="F16" i="1"/>
  <c r="G16" i="1" s="1"/>
  <c r="J15" i="1"/>
  <c r="K15" i="1" s="1"/>
  <c r="F15" i="1"/>
  <c r="G15" i="1" s="1"/>
  <c r="J13" i="1"/>
  <c r="K13" i="1" s="1"/>
  <c r="G13" i="1"/>
  <c r="J12" i="1"/>
  <c r="K12" i="1" s="1"/>
  <c r="G12" i="1"/>
  <c r="J11" i="1"/>
  <c r="K11" i="1" s="1"/>
  <c r="G11" i="1"/>
  <c r="D11" i="1" l="1"/>
  <c r="D13" i="1"/>
  <c r="D17" i="1"/>
  <c r="C8" i="1"/>
  <c r="D12" i="1"/>
  <c r="D16" i="1"/>
  <c r="D15" i="1"/>
  <c r="D20" i="1"/>
  <c r="L15" i="1" l="1"/>
  <c r="L18" i="1"/>
  <c r="H12" i="1"/>
  <c r="H18" i="1"/>
  <c r="H11" i="1"/>
  <c r="H20" i="1"/>
  <c r="H21" i="1"/>
  <c r="H15" i="1"/>
  <c r="E8" i="1"/>
  <c r="D23" i="1"/>
  <c r="L11" i="1"/>
  <c r="H17" i="1"/>
  <c r="H16" i="1"/>
  <c r="H13" i="1"/>
  <c r="L17" i="1"/>
  <c r="I8" i="1"/>
  <c r="L20" i="1"/>
  <c r="L13" i="1"/>
  <c r="L12" i="1"/>
  <c r="L16" i="1"/>
  <c r="L21" i="1"/>
  <c r="L23" i="1" l="1"/>
  <c r="H23" i="1"/>
</calcChain>
</file>

<file path=xl/sharedStrings.xml><?xml version="1.0" encoding="utf-8"?>
<sst xmlns="http://schemas.openxmlformats.org/spreadsheetml/2006/main" count="43" uniqueCount="30">
  <si>
    <t xml:space="preserve"> </t>
  </si>
  <si>
    <t>Before B Round</t>
  </si>
  <si>
    <t>Shares</t>
  </si>
  <si>
    <t>Ownership</t>
  </si>
  <si>
    <t>New shares</t>
  </si>
  <si>
    <t>Total shares</t>
  </si>
  <si>
    <t>Common</t>
  </si>
  <si>
    <t>Founders</t>
  </si>
  <si>
    <t>Other common</t>
  </si>
  <si>
    <t>Total</t>
  </si>
  <si>
    <t>© 2020 Marco Da Rin and Thomas Hellmann</t>
  </si>
  <si>
    <t>Fundamentals of Entrepreneurial Finance</t>
  </si>
  <si>
    <t>Chapter 09</t>
  </si>
  <si>
    <t>Old vs. New investors</t>
  </si>
  <si>
    <t>green background = input cells (from which formulas derive results)</t>
  </si>
  <si>
    <t>(this table replicates the Table in WorkHorse Box 9.2 in the book)</t>
  </si>
  <si>
    <t>B round</t>
  </si>
  <si>
    <t>Low price B</t>
  </si>
  <si>
    <t>High price</t>
  </si>
  <si>
    <t>Price per share ($)</t>
  </si>
  <si>
    <t>Post-money valuation ($)</t>
  </si>
  <si>
    <t>Preferred (Series A)</t>
  </si>
  <si>
    <t>Preferrred (Series B)</t>
  </si>
  <si>
    <t>Investment ($)</t>
  </si>
  <si>
    <t>Michael Archie</t>
  </si>
  <si>
    <t>Eagle-I Ventures</t>
  </si>
  <si>
    <t>Coyo-T Capital</t>
  </si>
  <si>
    <t>JetLuck</t>
  </si>
  <si>
    <t>GestütenTechnik</t>
  </si>
  <si>
    <t xml:space="preserve"> … other investors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</si>
</sst>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Border="1"/>
    <xf numFmtId="9" fontId="0" fillId="0" borderId="0" xfId="0" applyNumberFormat="1" applyBorder="1"/>
    <xf numFmtId="164" fontId="0" fillId="0" borderId="0" xfId="0" applyNumberForma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3" fontId="4" fillId="0" borderId="0" xfId="0" applyNumberFormat="1" applyFont="1" applyBorder="1"/>
    <xf numFmtId="10" fontId="4" fillId="0" borderId="5" xfId="0" applyNumberFormat="1" applyFont="1" applyBorder="1"/>
    <xf numFmtId="3" fontId="4" fillId="0" borderId="7" xfId="0" applyNumberFormat="1" applyFont="1" applyBorder="1"/>
    <xf numFmtId="10" fontId="4" fillId="0" borderId="8" xfId="0" applyNumberFormat="1" applyFont="1" applyBorder="1"/>
    <xf numFmtId="164" fontId="4" fillId="0" borderId="0" xfId="0" applyNumberFormat="1" applyFont="1" applyBorder="1"/>
    <xf numFmtId="0" fontId="5" fillId="0" borderId="1" xfId="1" applyFont="1" applyBorder="1" applyAlignment="1">
      <alignment vertical="center" wrapText="1"/>
    </xf>
    <xf numFmtId="0" fontId="5" fillId="0" borderId="4" xfId="1" applyFont="1" applyBorder="1"/>
    <xf numFmtId="0" fontId="5" fillId="0" borderId="6" xfId="1" applyFont="1" applyBorder="1"/>
    <xf numFmtId="0" fontId="5" fillId="0" borderId="4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165" fontId="5" fillId="0" borderId="0" xfId="1" applyNumberFormat="1" applyFont="1" applyBorder="1"/>
    <xf numFmtId="165" fontId="5" fillId="0" borderId="7" xfId="1" applyNumberFormat="1" applyFont="1" applyBorder="1"/>
    <xf numFmtId="3" fontId="5" fillId="2" borderId="4" xfId="1" applyNumberFormat="1" applyFont="1" applyFill="1" applyBorder="1"/>
    <xf numFmtId="3" fontId="5" fillId="2" borderId="6" xfId="1" applyNumberFormat="1" applyFont="1" applyFill="1" applyBorder="1"/>
    <xf numFmtId="0" fontId="6" fillId="0" borderId="6" xfId="1" applyFont="1" applyBorder="1"/>
    <xf numFmtId="3" fontId="6" fillId="0" borderId="6" xfId="1" applyNumberFormat="1" applyFont="1" applyBorder="1"/>
    <xf numFmtId="9" fontId="6" fillId="0" borderId="7" xfId="1" applyNumberFormat="1" applyFont="1" applyBorder="1"/>
    <xf numFmtId="3" fontId="7" fillId="0" borderId="7" xfId="0" applyNumberFormat="1" applyFont="1" applyBorder="1"/>
    <xf numFmtId="3" fontId="6" fillId="0" borderId="7" xfId="1" applyNumberFormat="1" applyFont="1" applyBorder="1"/>
    <xf numFmtId="9" fontId="6" fillId="0" borderId="8" xfId="1" applyNumberFormat="1" applyFont="1" applyBorder="1"/>
    <xf numFmtId="0" fontId="7" fillId="0" borderId="0" xfId="0" applyFont="1" applyBorder="1"/>
    <xf numFmtId="3" fontId="5" fillId="0" borderId="10" xfId="1" applyNumberFormat="1" applyFont="1" applyBorder="1"/>
    <xf numFmtId="165" fontId="5" fillId="0" borderId="11" xfId="1" applyNumberFormat="1" applyFont="1" applyBorder="1"/>
    <xf numFmtId="164" fontId="5" fillId="0" borderId="10" xfId="1" applyNumberFormat="1" applyFont="1" applyBorder="1"/>
    <xf numFmtId="0" fontId="4" fillId="0" borderId="11" xfId="0" applyFont="1" applyBorder="1"/>
    <xf numFmtId="0" fontId="4" fillId="0" borderId="12" xfId="0" applyFont="1" applyBorder="1"/>
    <xf numFmtId="164" fontId="5" fillId="0" borderId="11" xfId="1" applyNumberFormat="1" applyFont="1" applyBorder="1"/>
    <xf numFmtId="3" fontId="5" fillId="2" borderId="0" xfId="1" applyNumberFormat="1" applyFont="1" applyFill="1" applyBorder="1"/>
    <xf numFmtId="10" fontId="4" fillId="0" borderId="0" xfId="0" applyNumberFormat="1" applyFont="1" applyBorder="1"/>
    <xf numFmtId="0" fontId="5" fillId="0" borderId="11" xfId="1" applyFont="1" applyBorder="1"/>
    <xf numFmtId="0" fontId="5" fillId="0" borderId="9" xfId="1" applyFont="1" applyBorder="1"/>
    <xf numFmtId="3" fontId="5" fillId="0" borderId="11" xfId="1" applyNumberFormat="1" applyFont="1" applyBorder="1"/>
    <xf numFmtId="3" fontId="5" fillId="2" borderId="7" xfId="1" applyNumberFormat="1" applyFont="1" applyFill="1" applyBorder="1"/>
    <xf numFmtId="3" fontId="5" fillId="2" borderId="10" xfId="1" applyNumberFormat="1" applyFont="1" applyFill="1" applyBorder="1"/>
    <xf numFmtId="3" fontId="5" fillId="2" borderId="11" xfId="1" applyNumberFormat="1" applyFont="1" applyFill="1" applyBorder="1"/>
    <xf numFmtId="9" fontId="7" fillId="0" borderId="1" xfId="0" applyNumberFormat="1" applyFont="1" applyBorder="1" applyAlignment="1">
      <alignment horizontal="center" wrapText="1"/>
    </xf>
    <xf numFmtId="9" fontId="7" fillId="0" borderId="2" xfId="0" applyNumberFormat="1" applyFont="1" applyBorder="1" applyAlignment="1">
      <alignment horizontal="center" wrapText="1"/>
    </xf>
    <xf numFmtId="9" fontId="7" fillId="0" borderId="3" xfId="0" applyNumberFormat="1" applyFont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1" fillId="0" borderId="4" xfId="1" applyBorder="1"/>
    <xf numFmtId="0" fontId="1" fillId="0" borderId="6" xfId="1" applyBorder="1"/>
    <xf numFmtId="0" fontId="1" fillId="0" borderId="4" xfId="1" applyFont="1" applyBorder="1"/>
    <xf numFmtId="0" fontId="1" fillId="0" borderId="6" xfId="1" applyFont="1" applyBorder="1"/>
    <xf numFmtId="0" fontId="1" fillId="0" borderId="13" xfId="1" applyFont="1" applyBorder="1"/>
    <xf numFmtId="165" fontId="5" fillId="0" borderId="5" xfId="1" applyNumberFormat="1" applyFont="1" applyBorder="1"/>
    <xf numFmtId="0" fontId="1" fillId="0" borderId="13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opLeftCell="A3" workbookViewId="0">
      <selection activeCell="A7" sqref="A7"/>
    </sheetView>
  </sheetViews>
  <sheetFormatPr defaultRowHeight="14.4" x14ac:dyDescent="0.3"/>
  <sheetData>
    <row r="2" spans="1:1" ht="16.8" customHeight="1" x14ac:dyDescent="0.3"/>
    <row r="3" spans="1:1" ht="18" x14ac:dyDescent="0.35">
      <c r="A3" s="4" t="s">
        <v>10</v>
      </c>
    </row>
    <row r="4" spans="1:1" ht="18" x14ac:dyDescent="0.35">
      <c r="A4" s="4" t="s">
        <v>11</v>
      </c>
    </row>
    <row r="5" spans="1:1" ht="18" x14ac:dyDescent="0.35">
      <c r="A5" s="4" t="s">
        <v>12</v>
      </c>
    </row>
    <row r="6" spans="1:1" ht="18" x14ac:dyDescent="0.35">
      <c r="A6" s="4" t="s">
        <v>13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A23" sqref="A23"/>
    </sheetView>
  </sheetViews>
  <sheetFormatPr defaultColWidth="8.88671875" defaultRowHeight="14.4" x14ac:dyDescent="0.3"/>
  <cols>
    <col min="1" max="1" width="63.5546875" style="1" customWidth="1"/>
    <col min="2" max="2" width="21.44140625" style="1" bestFit="1" customWidth="1"/>
    <col min="3" max="3" width="9.88671875" style="1" bestFit="1" customWidth="1"/>
    <col min="4" max="4" width="11.109375" style="1" customWidth="1"/>
    <col min="5" max="5" width="15.109375" style="3" customWidth="1"/>
    <col min="6" max="6" width="11.6640625" style="1" bestFit="1" customWidth="1"/>
    <col min="7" max="7" width="12.33203125" style="1" bestFit="1" customWidth="1"/>
    <col min="8" max="8" width="11.21875" style="1" customWidth="1"/>
    <col min="9" max="9" width="14.88671875" style="1" customWidth="1"/>
    <col min="10" max="10" width="12.44140625" style="1" customWidth="1"/>
    <col min="11" max="11" width="12.33203125" style="1" bestFit="1" customWidth="1"/>
    <col min="12" max="12" width="11.44140625" style="1" customWidth="1"/>
    <col min="13" max="16384" width="8.88671875" style="1"/>
  </cols>
  <sheetData>
    <row r="1" spans="1:13" ht="18" x14ac:dyDescent="0.35">
      <c r="A1" s="5" t="s">
        <v>13</v>
      </c>
      <c r="E1" s="1"/>
      <c r="F1" s="6"/>
      <c r="G1" s="6"/>
      <c r="H1" s="6"/>
      <c r="I1" s="6"/>
      <c r="J1" s="6"/>
      <c r="K1" s="6"/>
    </row>
    <row r="2" spans="1:13" ht="18" x14ac:dyDescent="0.35">
      <c r="A2" s="5" t="s">
        <v>15</v>
      </c>
      <c r="C2" s="8"/>
      <c r="E2" s="1"/>
      <c r="F2" s="6"/>
      <c r="G2" s="6"/>
      <c r="H2" s="6"/>
      <c r="I2" s="6"/>
      <c r="J2" s="6"/>
      <c r="K2" s="6"/>
    </row>
    <row r="3" spans="1:13" s="8" customFormat="1" ht="15.6" x14ac:dyDescent="0.3">
      <c r="A3" s="7" t="s">
        <v>14</v>
      </c>
      <c r="F3" s="9"/>
      <c r="G3" s="9"/>
      <c r="H3" s="9"/>
      <c r="I3" s="9"/>
      <c r="J3" s="9"/>
      <c r="K3" s="9"/>
    </row>
    <row r="5" spans="1:13" ht="15.6" x14ac:dyDescent="0.3">
      <c r="B5" s="8"/>
      <c r="C5" s="33" t="s">
        <v>0</v>
      </c>
      <c r="D5" s="33"/>
      <c r="E5" s="48" t="s">
        <v>16</v>
      </c>
      <c r="F5" s="49"/>
      <c r="G5" s="49"/>
      <c r="H5" s="49"/>
      <c r="I5" s="49"/>
      <c r="J5" s="49"/>
      <c r="K5" s="49"/>
      <c r="L5" s="50"/>
      <c r="M5" s="8"/>
    </row>
    <row r="6" spans="1:13" ht="14.4" customHeight="1" x14ac:dyDescent="0.3">
      <c r="B6" s="16" t="s">
        <v>0</v>
      </c>
      <c r="C6" s="56" t="s">
        <v>1</v>
      </c>
      <c r="D6" s="57"/>
      <c r="E6" s="58" t="s">
        <v>17</v>
      </c>
      <c r="F6" s="59"/>
      <c r="G6" s="59"/>
      <c r="H6" s="60"/>
      <c r="I6" s="58" t="s">
        <v>18</v>
      </c>
      <c r="J6" s="59"/>
      <c r="K6" s="59"/>
      <c r="L6" s="60"/>
      <c r="M6" s="8"/>
    </row>
    <row r="7" spans="1:13" ht="15.6" x14ac:dyDescent="0.3">
      <c r="B7" s="17" t="s">
        <v>19</v>
      </c>
      <c r="C7" s="61">
        <v>4.8</v>
      </c>
      <c r="D7" s="62"/>
      <c r="E7" s="61">
        <v>8</v>
      </c>
      <c r="F7" s="63"/>
      <c r="G7" s="63"/>
      <c r="H7" s="62"/>
      <c r="I7" s="61">
        <v>10</v>
      </c>
      <c r="J7" s="63"/>
      <c r="K7" s="63"/>
      <c r="L7" s="62"/>
      <c r="M7" s="8"/>
    </row>
    <row r="8" spans="1:13" ht="15.6" x14ac:dyDescent="0.3">
      <c r="B8" s="18" t="s">
        <v>20</v>
      </c>
      <c r="C8" s="51">
        <f>C7*C23</f>
        <v>7999999.9999996796</v>
      </c>
      <c r="D8" s="52"/>
      <c r="E8" s="53">
        <f>E7*G23</f>
        <v>23333333.333332799</v>
      </c>
      <c r="F8" s="54"/>
      <c r="G8" s="54"/>
      <c r="H8" s="55"/>
      <c r="I8" s="53">
        <f>I7*K23</f>
        <v>26666666.666666001</v>
      </c>
      <c r="J8" s="54"/>
      <c r="K8" s="54"/>
      <c r="L8" s="55"/>
      <c r="M8" s="8"/>
    </row>
    <row r="9" spans="1:13" ht="15.6" x14ac:dyDescent="0.3">
      <c r="B9" s="10"/>
      <c r="C9" s="19" t="s">
        <v>2</v>
      </c>
      <c r="D9" s="20" t="s">
        <v>3</v>
      </c>
      <c r="E9" s="21" t="s">
        <v>23</v>
      </c>
      <c r="F9" s="20" t="s">
        <v>4</v>
      </c>
      <c r="G9" s="20" t="s">
        <v>5</v>
      </c>
      <c r="H9" s="22" t="s">
        <v>3</v>
      </c>
      <c r="I9" s="21" t="s">
        <v>23</v>
      </c>
      <c r="J9" s="20" t="s">
        <v>4</v>
      </c>
      <c r="K9" s="20" t="s">
        <v>5</v>
      </c>
      <c r="L9" s="22" t="s">
        <v>3</v>
      </c>
      <c r="M9" s="8"/>
    </row>
    <row r="10" spans="1:13" ht="15.6" x14ac:dyDescent="0.3">
      <c r="B10" s="43" t="s">
        <v>6</v>
      </c>
      <c r="C10" s="34" t="s">
        <v>0</v>
      </c>
      <c r="D10" s="42"/>
      <c r="E10" s="36"/>
      <c r="F10" s="37"/>
      <c r="G10" s="37"/>
      <c r="H10" s="38"/>
      <c r="I10" s="39"/>
      <c r="J10" s="37"/>
      <c r="K10" s="37"/>
      <c r="L10" s="38"/>
      <c r="M10" s="8"/>
    </row>
    <row r="11" spans="1:13" ht="15.6" x14ac:dyDescent="0.3">
      <c r="B11" s="64" t="s">
        <v>7</v>
      </c>
      <c r="C11" s="25">
        <v>800000</v>
      </c>
      <c r="D11" s="23">
        <f>C11/$C$23</f>
        <v>0.48000000000001924</v>
      </c>
      <c r="E11" s="25">
        <v>0</v>
      </c>
      <c r="F11" s="11">
        <f>E11/$E$7</f>
        <v>0</v>
      </c>
      <c r="G11" s="11">
        <f>C11+F11</f>
        <v>800000</v>
      </c>
      <c r="H11" s="41">
        <f>G11/$G$23</f>
        <v>0.27428571428572057</v>
      </c>
      <c r="I11" s="25">
        <v>0</v>
      </c>
      <c r="J11" s="11">
        <f>I11/$I$7</f>
        <v>0</v>
      </c>
      <c r="K11" s="11">
        <f>J11+C11</f>
        <v>800000</v>
      </c>
      <c r="L11" s="12">
        <f>K11/$K$23</f>
        <v>0.30000000000000748</v>
      </c>
      <c r="M11" s="8"/>
    </row>
    <row r="12" spans="1:13" ht="15.6" x14ac:dyDescent="0.3">
      <c r="B12" s="64" t="s">
        <v>24</v>
      </c>
      <c r="C12" s="25">
        <v>125000</v>
      </c>
      <c r="D12" s="23">
        <f>C12/$C$23</f>
        <v>7.5000000000003009E-2</v>
      </c>
      <c r="E12" s="25">
        <v>0</v>
      </c>
      <c r="F12" s="11">
        <f t="shared" ref="F12:F13" si="0">E12/$E$7</f>
        <v>0</v>
      </c>
      <c r="G12" s="11">
        <f>C12+F12</f>
        <v>125000</v>
      </c>
      <c r="H12" s="12">
        <f>G12/$G$23</f>
        <v>4.2857142857143836E-2</v>
      </c>
      <c r="I12" s="40">
        <v>0</v>
      </c>
      <c r="J12" s="11">
        <f>I12/$I$7</f>
        <v>0</v>
      </c>
      <c r="K12" s="11">
        <f>J12+C12</f>
        <v>125000</v>
      </c>
      <c r="L12" s="12">
        <f>K12/$K$23</f>
        <v>4.6875000000001173E-2</v>
      </c>
      <c r="M12" s="8"/>
    </row>
    <row r="13" spans="1:13" ht="15.6" x14ac:dyDescent="0.3">
      <c r="B13" s="65" t="s">
        <v>8</v>
      </c>
      <c r="C13" s="26">
        <v>325000</v>
      </c>
      <c r="D13" s="24">
        <f>C13/$C$23</f>
        <v>0.19500000000000781</v>
      </c>
      <c r="E13" s="26">
        <v>0</v>
      </c>
      <c r="F13" s="11">
        <f t="shared" si="0"/>
        <v>0</v>
      </c>
      <c r="G13" s="13">
        <f>C13+F13</f>
        <v>325000</v>
      </c>
      <c r="H13" s="14">
        <f>G13/$G$23</f>
        <v>0.11142857142857397</v>
      </c>
      <c r="I13" s="45">
        <v>0</v>
      </c>
      <c r="J13" s="13">
        <f>I13/$I$7</f>
        <v>0</v>
      </c>
      <c r="K13" s="13">
        <f>J13+C13</f>
        <v>325000</v>
      </c>
      <c r="L13" s="14">
        <f>K13/$K$23</f>
        <v>0.12187500000000305</v>
      </c>
      <c r="M13" s="8"/>
    </row>
    <row r="14" spans="1:13" ht="15.6" x14ac:dyDescent="0.3">
      <c r="B14" s="43" t="s">
        <v>21</v>
      </c>
      <c r="C14" s="34"/>
      <c r="D14" s="35"/>
      <c r="E14" s="34"/>
      <c r="F14" s="37"/>
      <c r="G14" s="37"/>
      <c r="H14" s="38"/>
      <c r="I14" s="44"/>
      <c r="J14" s="37"/>
      <c r="K14" s="37"/>
      <c r="L14" s="38"/>
      <c r="M14" s="8"/>
    </row>
    <row r="15" spans="1:13" ht="15.6" x14ac:dyDescent="0.3">
      <c r="B15" s="64" t="s">
        <v>24</v>
      </c>
      <c r="C15" s="25">
        <v>41666.666666600002</v>
      </c>
      <c r="D15" s="23">
        <f>C15/C23</f>
        <v>2.4999999999961001E-2</v>
      </c>
      <c r="E15" s="25">
        <v>100000</v>
      </c>
      <c r="F15" s="11">
        <f>E15/$E$7</f>
        <v>12500</v>
      </c>
      <c r="G15" s="11">
        <f>C15+F15</f>
        <v>54166.666666600002</v>
      </c>
      <c r="H15" s="41">
        <f>G15/$G$23</f>
        <v>1.8571428571406139E-2</v>
      </c>
      <c r="I15" s="25">
        <v>100000</v>
      </c>
      <c r="J15" s="11">
        <f>I15/$I$7</f>
        <v>10000</v>
      </c>
      <c r="K15" s="11">
        <f>J15+C15</f>
        <v>51666.666666600002</v>
      </c>
      <c r="L15" s="12">
        <f>K15/$K$23</f>
        <v>1.9374999999975485E-2</v>
      </c>
      <c r="M15" s="8"/>
    </row>
    <row r="16" spans="1:13" ht="15.6" x14ac:dyDescent="0.3">
      <c r="B16" s="66" t="s">
        <v>25</v>
      </c>
      <c r="C16" s="25">
        <v>208333</v>
      </c>
      <c r="D16" s="23">
        <f>C16/C23</f>
        <v>0.124999800000005</v>
      </c>
      <c r="E16" s="25">
        <v>1250000</v>
      </c>
      <c r="F16" s="11">
        <f>E16/$E$7</f>
        <v>156250</v>
      </c>
      <c r="G16" s="11">
        <f>C16+F16</f>
        <v>364583</v>
      </c>
      <c r="H16" s="12">
        <f>G16/$G$23</f>
        <v>0.12499988571428858</v>
      </c>
      <c r="I16" s="40">
        <v>1250000</v>
      </c>
      <c r="J16" s="11">
        <f>I16/$I$7</f>
        <v>125000</v>
      </c>
      <c r="K16" s="11">
        <f>J16+C16</f>
        <v>333333</v>
      </c>
      <c r="L16" s="12">
        <f>K16/$K$23</f>
        <v>0.12499987500000313</v>
      </c>
      <c r="M16" s="8"/>
    </row>
    <row r="17" spans="2:13" ht="15.6" x14ac:dyDescent="0.3">
      <c r="B17" s="68" t="s">
        <v>26</v>
      </c>
      <c r="C17" s="40">
        <v>166667</v>
      </c>
      <c r="D17" s="69">
        <f>C17/C23</f>
        <v>0.10000020000000401</v>
      </c>
      <c r="E17" s="40">
        <v>2500000</v>
      </c>
      <c r="F17" s="11">
        <f>E17/$E$7</f>
        <v>312500</v>
      </c>
      <c r="G17" s="11">
        <f>C17+F17</f>
        <v>479167</v>
      </c>
      <c r="H17" s="12">
        <f>G17/$G$23</f>
        <v>0.16428582857143234</v>
      </c>
      <c r="I17" s="40">
        <v>2500000</v>
      </c>
      <c r="J17" s="11">
        <f>I17/$I$7</f>
        <v>250000</v>
      </c>
      <c r="K17" s="11">
        <f>J17+C17</f>
        <v>416667</v>
      </c>
      <c r="L17" s="12">
        <f>K17/$K$23</f>
        <v>0.1562501250000039</v>
      </c>
      <c r="M17" s="8"/>
    </row>
    <row r="18" spans="2:13" ht="15.6" x14ac:dyDescent="0.3">
      <c r="B18" s="67" t="s">
        <v>29</v>
      </c>
      <c r="C18" s="25">
        <v>0</v>
      </c>
      <c r="D18" s="23">
        <f>C18/C23</f>
        <v>0</v>
      </c>
      <c r="E18" s="25">
        <v>0</v>
      </c>
      <c r="F18" s="11">
        <f>E18/$E$7</f>
        <v>0</v>
      </c>
      <c r="G18" s="11">
        <f>C18+F18</f>
        <v>0</v>
      </c>
      <c r="H18" s="12">
        <f>G18/$G$23</f>
        <v>0</v>
      </c>
      <c r="I18" s="40">
        <v>0</v>
      </c>
      <c r="J18" s="11">
        <f>I18/$I$7</f>
        <v>0</v>
      </c>
      <c r="K18" s="11">
        <f>J18+C18</f>
        <v>0</v>
      </c>
      <c r="L18" s="12">
        <f>K18/$K$23</f>
        <v>0</v>
      </c>
      <c r="M18" s="8"/>
    </row>
    <row r="19" spans="2:13" ht="15.6" x14ac:dyDescent="0.3">
      <c r="B19" s="43" t="s">
        <v>22</v>
      </c>
      <c r="C19" s="34"/>
      <c r="D19" s="35"/>
      <c r="E19" s="46"/>
      <c r="F19" s="37"/>
      <c r="G19" s="37"/>
      <c r="H19" s="38"/>
      <c r="I19" s="47"/>
      <c r="J19" s="37"/>
      <c r="K19" s="37"/>
      <c r="L19" s="38"/>
      <c r="M19" s="8"/>
    </row>
    <row r="20" spans="2:13" ht="15.6" x14ac:dyDescent="0.3">
      <c r="B20" s="64" t="s">
        <v>27</v>
      </c>
      <c r="C20" s="25">
        <v>0</v>
      </c>
      <c r="D20" s="23">
        <f>C20/C23</f>
        <v>0</v>
      </c>
      <c r="E20" s="25">
        <v>4000000</v>
      </c>
      <c r="F20" s="11">
        <f>E20/$E$7</f>
        <v>500000</v>
      </c>
      <c r="G20" s="11">
        <f>C20+F20</f>
        <v>500000</v>
      </c>
      <c r="H20" s="41">
        <f>G20/$G$23</f>
        <v>0.17142857142857534</v>
      </c>
      <c r="I20" s="25">
        <v>4000000</v>
      </c>
      <c r="J20" s="11">
        <f>I20/$I$7</f>
        <v>400000</v>
      </c>
      <c r="K20" s="11">
        <f>J20+C20</f>
        <v>400000</v>
      </c>
      <c r="L20" s="12">
        <f>K20/$K$23</f>
        <v>0.15000000000000374</v>
      </c>
      <c r="M20" s="8"/>
    </row>
    <row r="21" spans="2:13" ht="15.6" x14ac:dyDescent="0.3">
      <c r="B21" s="70" t="s">
        <v>28</v>
      </c>
      <c r="C21" s="40">
        <v>0</v>
      </c>
      <c r="D21" s="69">
        <f>C21/C23</f>
        <v>0</v>
      </c>
      <c r="E21" s="40">
        <f>E23-E20-E17-E16-E15</f>
        <v>2150000</v>
      </c>
      <c r="F21" s="11">
        <f>E21/$E$7</f>
        <v>268750</v>
      </c>
      <c r="G21" s="11">
        <f>C21+F21</f>
        <v>268750</v>
      </c>
      <c r="H21" s="12">
        <f>G21/$G$23</f>
        <v>9.2142857142859247E-2</v>
      </c>
      <c r="I21" s="40">
        <f>I23-I20-I17-I16-I15</f>
        <v>2150000</v>
      </c>
      <c r="J21" s="11">
        <f>I21/$I$7</f>
        <v>215000</v>
      </c>
      <c r="K21" s="11">
        <f>J21+C21</f>
        <v>215000</v>
      </c>
      <c r="L21" s="12">
        <f>K21/$K$23</f>
        <v>8.0625000000002014E-2</v>
      </c>
      <c r="M21" s="8"/>
    </row>
    <row r="22" spans="2:13" ht="15.6" x14ac:dyDescent="0.3">
      <c r="B22" s="67" t="s">
        <v>29</v>
      </c>
      <c r="C22" s="26">
        <v>0</v>
      </c>
      <c r="D22" s="24">
        <f>C22/C23</f>
        <v>0</v>
      </c>
      <c r="E22" s="26">
        <v>0</v>
      </c>
      <c r="F22" s="13">
        <f>E22/E7</f>
        <v>0</v>
      </c>
      <c r="G22" s="13">
        <f>C22+F22</f>
        <v>0</v>
      </c>
      <c r="H22" s="14">
        <f>G22/$G$23</f>
        <v>0</v>
      </c>
      <c r="I22" s="45">
        <v>0</v>
      </c>
      <c r="J22" s="13">
        <f>I22/I7</f>
        <v>0</v>
      </c>
      <c r="K22" s="13">
        <f>J22+C22</f>
        <v>0</v>
      </c>
      <c r="L22" s="14">
        <f>K22/$K$23</f>
        <v>0</v>
      </c>
      <c r="M22" s="8"/>
    </row>
    <row r="23" spans="2:13" ht="15.6" x14ac:dyDescent="0.3">
      <c r="B23" s="27" t="s">
        <v>9</v>
      </c>
      <c r="C23" s="28">
        <f>SUM(C10:C22)</f>
        <v>1666666.6666665999</v>
      </c>
      <c r="D23" s="29">
        <f>SUM(D11:D21)</f>
        <v>1.0000000000000002</v>
      </c>
      <c r="E23" s="28">
        <v>10000000</v>
      </c>
      <c r="F23" s="30">
        <f>E23/$E$7</f>
        <v>1250000</v>
      </c>
      <c r="G23" s="31">
        <f>SUM(G10:G22)</f>
        <v>2916666.6666665999</v>
      </c>
      <c r="H23" s="32">
        <f>SUM(H11:H22)</f>
        <v>1</v>
      </c>
      <c r="I23" s="31">
        <v>10000000</v>
      </c>
      <c r="J23" s="30">
        <f>I23/$I$7</f>
        <v>1000000</v>
      </c>
      <c r="K23" s="31">
        <f>SUM(K10:K22)</f>
        <v>2666666.6666665999</v>
      </c>
      <c r="L23" s="32">
        <f>SUM(L11:L22)</f>
        <v>1</v>
      </c>
      <c r="M23" s="8"/>
    </row>
    <row r="24" spans="2:13" ht="15.6" x14ac:dyDescent="0.3">
      <c r="B24" s="8"/>
      <c r="C24" s="8"/>
      <c r="D24" s="8"/>
      <c r="E24" s="15"/>
      <c r="F24" s="8"/>
      <c r="G24" s="8"/>
      <c r="H24" s="8"/>
      <c r="I24" s="8"/>
      <c r="J24" s="8"/>
      <c r="K24" s="8"/>
      <c r="L24" s="8"/>
      <c r="M24" s="8"/>
    </row>
    <row r="28" spans="2:13" x14ac:dyDescent="0.3">
      <c r="C28" s="1" t="s">
        <v>0</v>
      </c>
      <c r="E28" s="2" t="s">
        <v>0</v>
      </c>
    </row>
    <row r="29" spans="2:13" x14ac:dyDescent="0.3">
      <c r="C29" s="1" t="s">
        <v>0</v>
      </c>
    </row>
  </sheetData>
  <mergeCells count="10">
    <mergeCell ref="E5:L5"/>
    <mergeCell ref="C8:D8"/>
    <mergeCell ref="E8:H8"/>
    <mergeCell ref="I8:L8"/>
    <mergeCell ref="C6:D6"/>
    <mergeCell ref="E6:H6"/>
    <mergeCell ref="I6:L6"/>
    <mergeCell ref="C7:D7"/>
    <mergeCell ref="E7:H7"/>
    <mergeCell ref="I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Old vs. new investors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2020-07-08T19:38:57Z</dcterms:created>
  <dcterms:modified xsi:type="dcterms:W3CDTF">2021-05-15T14:56:34Z</dcterms:modified>
</cp:coreProperties>
</file>