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23040" windowHeight="9192"/>
  </bookViews>
  <sheets>
    <sheet name="Copyright" sheetId="4" r:id="rId1"/>
    <sheet name="VCM single round and variations" sheetId="1" r:id="rId2"/>
    <sheet name="VCM with 3 rounds" sheetId="2" r:id="rId3"/>
  </sheets>
  <externalReferences>
    <externalReference r:id="rId4"/>
  </externalReferences>
  <definedNames>
    <definedName name="SubHeader">[1]Intro!$B$23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24" i="1"/>
  <c r="D24" i="1" s="1"/>
  <c r="E24" i="1" s="1"/>
  <c r="F24" i="1" s="1"/>
  <c r="G24" i="1" s="1"/>
  <c r="H24" i="1" s="1"/>
  <c r="I24" i="1" s="1"/>
  <c r="J24" i="1" s="1"/>
  <c r="C23" i="1"/>
  <c r="B20" i="2"/>
  <c r="C18" i="1" l="1"/>
  <c r="D23" i="1"/>
  <c r="D18" i="1" l="1"/>
  <c r="E23" i="1"/>
  <c r="F23" i="1" l="1"/>
  <c r="E18" i="1"/>
  <c r="G23" i="1" l="1"/>
  <c r="F18" i="1"/>
  <c r="H23" i="1" l="1"/>
  <c r="G18" i="1"/>
  <c r="I23" i="1" l="1"/>
  <c r="H18" i="1"/>
  <c r="J23" i="1" l="1"/>
  <c r="J18" i="1" s="1"/>
  <c r="I18" i="1"/>
  <c r="D11" i="2" l="1"/>
  <c r="D17" i="2" s="1"/>
  <c r="D18" i="2" s="1"/>
  <c r="C25" i="2" l="1"/>
  <c r="D25" i="2" s="1"/>
  <c r="C11" i="2"/>
  <c r="B11" i="2"/>
  <c r="J9" i="1"/>
  <c r="J15" i="1" s="1"/>
  <c r="J16" i="1" s="1"/>
  <c r="J17" i="1" s="1"/>
  <c r="J19" i="1" s="1"/>
  <c r="J25" i="1" s="1"/>
  <c r="I9" i="1"/>
  <c r="I15" i="1" s="1"/>
  <c r="I16" i="1" s="1"/>
  <c r="I17" i="1" s="1"/>
  <c r="I19" i="1" s="1"/>
  <c r="H9" i="1"/>
  <c r="H15" i="1" s="1"/>
  <c r="H16" i="1" s="1"/>
  <c r="H17" i="1" s="1"/>
  <c r="H19" i="1" s="1"/>
  <c r="G9" i="1"/>
  <c r="G15" i="1" s="1"/>
  <c r="G16" i="1" s="1"/>
  <c r="G17" i="1" s="1"/>
  <c r="G19" i="1" s="1"/>
  <c r="G25" i="1" s="1"/>
  <c r="F9" i="1"/>
  <c r="F15" i="1" s="1"/>
  <c r="F16" i="1" s="1"/>
  <c r="F17" i="1" s="1"/>
  <c r="F19" i="1" s="1"/>
  <c r="F25" i="1" s="1"/>
  <c r="E9" i="1"/>
  <c r="E15" i="1" s="1"/>
  <c r="E16" i="1" s="1"/>
  <c r="E17" i="1" s="1"/>
  <c r="E19" i="1" s="1"/>
  <c r="D9" i="1"/>
  <c r="D15" i="1" s="1"/>
  <c r="D16" i="1" s="1"/>
  <c r="D17" i="1" s="1"/>
  <c r="D19" i="1" s="1"/>
  <c r="C9" i="1"/>
  <c r="C15" i="1" s="1"/>
  <c r="C16" i="1" s="1"/>
  <c r="C17" i="1" s="1"/>
  <c r="C19" i="1" s="1"/>
  <c r="C25" i="1" s="1"/>
  <c r="B9" i="1"/>
  <c r="B15" i="1" s="1"/>
  <c r="B16" i="1" s="1"/>
  <c r="G20" i="1" l="1"/>
  <c r="G29" i="1" s="1"/>
  <c r="C20" i="1"/>
  <c r="C29" i="1" s="1"/>
  <c r="B17" i="1"/>
  <c r="B19" i="1" s="1"/>
  <c r="B25" i="1" s="1"/>
  <c r="C17" i="2"/>
  <c r="C18" i="2" s="1"/>
  <c r="B17" i="2" s="1"/>
  <c r="B18" i="2" s="1"/>
  <c r="C26" i="2"/>
  <c r="D26" i="2" s="1"/>
  <c r="E25" i="1"/>
  <c r="E20" i="1"/>
  <c r="E28" i="1" s="1"/>
  <c r="I20" i="1"/>
  <c r="I28" i="1" s="1"/>
  <c r="I25" i="1"/>
  <c r="D25" i="1"/>
  <c r="D20" i="1"/>
  <c r="H25" i="1"/>
  <c r="H20" i="1"/>
  <c r="F20" i="1"/>
  <c r="F28" i="1" s="1"/>
  <c r="J20" i="1"/>
  <c r="J30" i="1" s="1"/>
  <c r="C30" i="1" l="1"/>
  <c r="C28" i="1"/>
  <c r="I30" i="1"/>
  <c r="G28" i="1"/>
  <c r="G30" i="1"/>
  <c r="E30" i="1"/>
  <c r="J28" i="1"/>
  <c r="D30" i="1"/>
  <c r="J29" i="1"/>
  <c r="E29" i="1"/>
  <c r="B20" i="1"/>
  <c r="B30" i="1" s="1"/>
  <c r="B19" i="2"/>
  <c r="B21" i="2" s="1"/>
  <c r="B27" i="2" s="1"/>
  <c r="C27" i="2" s="1"/>
  <c r="H28" i="1"/>
  <c r="H29" i="1"/>
  <c r="F30" i="1"/>
  <c r="F29" i="1"/>
  <c r="H30" i="1"/>
  <c r="D28" i="1"/>
  <c r="D29" i="1"/>
  <c r="I29" i="1"/>
  <c r="B28" i="1" l="1"/>
  <c r="B29" i="1"/>
  <c r="B22" i="2"/>
  <c r="B34" i="2" s="1"/>
  <c r="D27" i="2"/>
  <c r="C20" i="2"/>
  <c r="C19" i="2" s="1"/>
  <c r="B32" i="2" l="1"/>
  <c r="B33" i="2"/>
  <c r="C21" i="2"/>
  <c r="C28" i="2" s="1"/>
  <c r="D28" i="2" s="1"/>
  <c r="D20" i="2" l="1"/>
  <c r="D19" i="2" s="1"/>
  <c r="C22" i="2"/>
  <c r="C34" i="2" s="1"/>
  <c r="D21" i="2" l="1"/>
  <c r="D29" i="2" s="1"/>
  <c r="C32" i="2"/>
  <c r="C33" i="2"/>
  <c r="C35" i="2"/>
  <c r="D22" i="2" l="1"/>
  <c r="D35" i="2" l="1"/>
  <c r="D34" i="2"/>
  <c r="D33" i="2"/>
  <c r="D32" i="2"/>
  <c r="D36" i="2"/>
</calcChain>
</file>

<file path=xl/sharedStrings.xml><?xml version="1.0" encoding="utf-8"?>
<sst xmlns="http://schemas.openxmlformats.org/spreadsheetml/2006/main" count="77" uniqueCount="56">
  <si>
    <t>Deal assumptions</t>
  </si>
  <si>
    <t>Base Model</t>
  </si>
  <si>
    <t>Faster exit</t>
  </si>
  <si>
    <t>Slower exit</t>
  </si>
  <si>
    <t>Lower exit value</t>
  </si>
  <si>
    <t>Higher exit value</t>
  </si>
  <si>
    <t>Time to next round/exit</t>
  </si>
  <si>
    <t>Discount rate</t>
  </si>
  <si>
    <t>Cash-on-cash multiple (by round)</t>
  </si>
  <si>
    <t>Founder shares</t>
  </si>
  <si>
    <t>Option pool</t>
  </si>
  <si>
    <t>Valuation and shares</t>
  </si>
  <si>
    <t>Division of shares</t>
  </si>
  <si>
    <t>Investor shares (1st round)</t>
  </si>
  <si>
    <t>Division of ownership</t>
  </si>
  <si>
    <t>Ownership of founders</t>
  </si>
  <si>
    <t>Ownership of stock option pool</t>
  </si>
  <si>
    <t>Ownership of investors (1st round)</t>
  </si>
  <si>
    <t>Round 1</t>
  </si>
  <si>
    <t>Round 2</t>
  </si>
  <si>
    <t>NA</t>
  </si>
  <si>
    <t>Ownership of investors (2nd round)</t>
  </si>
  <si>
    <t>Chapter 05</t>
  </si>
  <si>
    <t>Fundamentals of Entrepreneurial Finance</t>
  </si>
  <si>
    <t>© 2020 Marco Da Rin and Thomas Hellmann</t>
  </si>
  <si>
    <t>Venture Capital Model</t>
  </si>
  <si>
    <t>input cells (from which formulas derive results)</t>
  </si>
  <si>
    <t>Round 3</t>
  </si>
  <si>
    <t>Investment ($)</t>
  </si>
  <si>
    <t>Time to next round/exit (years)</t>
  </si>
  <si>
    <t>P = Price per share</t>
  </si>
  <si>
    <t>Investor shares (3d round)</t>
  </si>
  <si>
    <t>N/A</t>
  </si>
  <si>
    <t>Ownership of investors (3rd round)</t>
  </si>
  <si>
    <t>Larger investment</t>
  </si>
  <si>
    <t>Smaller investment</t>
  </si>
  <si>
    <t>Higher discount rate</t>
  </si>
  <si>
    <t>Lower discount rate</t>
  </si>
  <si>
    <t>Exit Value</t>
  </si>
  <si>
    <t>Estimated exit value ($)</t>
  </si>
  <si>
    <t>P = Price per share  ($)</t>
  </si>
  <si>
    <t>Venture Capital Model with single investment round: base model and variations</t>
  </si>
  <si>
    <t>green background = input cells (from which formulas derive results)</t>
  </si>
  <si>
    <t>(this table replicates and extends the Tables in WorkHorse Box 5.1 in the book)</t>
  </si>
  <si>
    <t>(this table replicates and extends the Table in WorkHorse Box 5.2 in the book)</t>
  </si>
  <si>
    <t>`</t>
  </si>
  <si>
    <r>
      <t>V</t>
    </r>
    <r>
      <rPr>
        <vertAlign val="subscript"/>
        <sz val="12"/>
        <color theme="1"/>
        <rFont val="Calibri"/>
        <family val="2"/>
        <scheme val="minor"/>
      </rPr>
      <t>POST</t>
    </r>
    <r>
      <rPr>
        <sz val="12"/>
        <color theme="1"/>
        <rFont val="Calibri"/>
        <family val="2"/>
        <scheme val="minor"/>
      </rPr>
      <t xml:space="preserve"> = Post-money valuation  ($)</t>
    </r>
  </si>
  <si>
    <r>
      <t>V</t>
    </r>
    <r>
      <rPr>
        <vertAlign val="subscript"/>
        <sz val="12"/>
        <color theme="1"/>
        <rFont val="Calibri"/>
        <family val="2"/>
        <scheme val="minor"/>
      </rPr>
      <t>PRE</t>
    </r>
    <r>
      <rPr>
        <sz val="12"/>
        <color theme="1"/>
        <rFont val="Calibri"/>
        <family val="2"/>
        <scheme val="minor"/>
      </rPr>
      <t xml:space="preserve"> = Pre-money valuation  ($)</t>
    </r>
  </si>
  <si>
    <r>
      <t>S</t>
    </r>
    <r>
      <rPr>
        <vertAlign val="subscript"/>
        <sz val="12"/>
        <color theme="1"/>
        <rFont val="Calibri"/>
        <family val="2"/>
        <scheme val="minor"/>
      </rPr>
      <t>PRE</t>
    </r>
    <r>
      <rPr>
        <sz val="12"/>
        <color theme="1"/>
        <rFont val="Calibri"/>
        <family val="2"/>
        <scheme val="minor"/>
      </rPr>
      <t>= number of shares of pre-investment shareholders</t>
    </r>
  </si>
  <si>
    <r>
      <t>S</t>
    </r>
    <r>
      <rPr>
        <vertAlign val="subscript"/>
        <sz val="12"/>
        <color theme="1"/>
        <rFont val="Calibri"/>
        <family val="2"/>
        <scheme val="minor"/>
      </rPr>
      <t>INV</t>
    </r>
    <r>
      <rPr>
        <sz val="12"/>
        <color theme="1"/>
        <rFont val="Calibri"/>
        <family val="2"/>
        <scheme val="minor"/>
      </rPr>
      <t xml:space="preserve">= number of shares of new investors </t>
    </r>
  </si>
  <si>
    <r>
      <t>S</t>
    </r>
    <r>
      <rPr>
        <vertAlign val="subscript"/>
        <sz val="12"/>
        <color theme="1"/>
        <rFont val="Calibri"/>
        <family val="2"/>
        <scheme val="minor"/>
      </rPr>
      <t>POST</t>
    </r>
    <r>
      <rPr>
        <sz val="12"/>
        <color theme="1"/>
        <rFont val="Calibri"/>
        <family val="2"/>
        <scheme val="minor"/>
      </rPr>
      <t>= total number of shares after the investment</t>
    </r>
  </si>
  <si>
    <r>
      <t>X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= Expected exit value</t>
    </r>
  </si>
  <si>
    <r>
      <t>V</t>
    </r>
    <r>
      <rPr>
        <vertAlign val="subscript"/>
        <sz val="12"/>
        <color theme="1"/>
        <rFont val="Calibri"/>
        <family val="2"/>
        <scheme val="minor"/>
      </rPr>
      <t>POST</t>
    </r>
    <r>
      <rPr>
        <sz val="12"/>
        <color theme="1"/>
        <rFont val="Calibri"/>
        <family val="2"/>
        <scheme val="minor"/>
      </rPr>
      <t xml:space="preserve"> = Post-money valuation</t>
    </r>
  </si>
  <si>
    <r>
      <t>V</t>
    </r>
    <r>
      <rPr>
        <vertAlign val="subscript"/>
        <sz val="12"/>
        <color theme="1"/>
        <rFont val="Calibri"/>
        <family val="2"/>
        <scheme val="minor"/>
      </rPr>
      <t>PRE</t>
    </r>
    <r>
      <rPr>
        <sz val="12"/>
        <color theme="1"/>
        <rFont val="Calibri"/>
        <family val="2"/>
        <scheme val="minor"/>
      </rPr>
      <t xml:space="preserve"> = Pre-money valuation</t>
    </r>
  </si>
  <si>
    <r>
      <t>S</t>
    </r>
    <r>
      <rPr>
        <vertAlign val="subscript"/>
        <sz val="12"/>
        <color theme="1"/>
        <rFont val="Calibri"/>
        <family val="2"/>
        <scheme val="minor"/>
      </rPr>
      <t>PRE</t>
    </r>
    <r>
      <rPr>
        <sz val="12"/>
        <color theme="1"/>
        <rFont val="Calibri"/>
        <family val="2"/>
        <scheme val="minor"/>
      </rPr>
      <t xml:space="preserve"> = Founder shares</t>
    </r>
  </si>
  <si>
    <r>
      <t>S</t>
    </r>
    <r>
      <rPr>
        <vertAlign val="subscript"/>
        <sz val="12"/>
        <color theme="1"/>
        <rFont val="Calibri"/>
        <family val="2"/>
        <scheme val="minor"/>
      </rPr>
      <t>SOP</t>
    </r>
    <r>
      <rPr>
        <sz val="12"/>
        <color theme="1"/>
        <rFont val="Calibri"/>
        <family val="2"/>
        <scheme val="minor"/>
      </rPr>
      <t xml:space="preserve"> = Option pool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</si>
</sst>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&quot;$&quot;#,##0.0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Fill="1"/>
    <xf numFmtId="0" fontId="3" fillId="0" borderId="0" xfId="0" applyFont="1" applyFill="1"/>
    <xf numFmtId="3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3" fillId="2" borderId="0" xfId="0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6240" cy="3962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llmann/Dropbox/CA%20Capri%20Marco/Current%20Structure/Chapter%203%20(Financial%20Plan)/Financial%20model/2017-07-14%20-%20Financial%20Model%20v9%20-%20WorkHo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venues -&gt;"/>
      <sheetName val="Top-Down"/>
      <sheetName val="Bottom-Up"/>
      <sheetName val="Revenues"/>
      <sheetName val="Costs -&gt;"/>
      <sheetName val="COGS"/>
      <sheetName val="Payroll"/>
      <sheetName val="Other Operating Expenses"/>
      <sheetName val="Capital Expenses"/>
      <sheetName val="Expenses"/>
      <sheetName val="Working Capital"/>
      <sheetName val="Financing"/>
      <sheetName val="Statements -&gt;"/>
      <sheetName val="Cash Flow"/>
      <sheetName val="Income Statement"/>
      <sheetName val="Balance Sheet"/>
      <sheetName val="Other Charts -&gt;"/>
      <sheetName val="Additional Charts"/>
      <sheetName val="DCF Valuation"/>
    </sheetNames>
    <sheetDataSet>
      <sheetData sheetId="0">
        <row r="23">
          <cell r="B23" t="str">
            <v>USD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R52">
            <v>29000</v>
          </cell>
        </row>
      </sheetData>
      <sheetData sheetId="10"/>
      <sheetData sheetId="11"/>
      <sheetData sheetId="12"/>
      <sheetData sheetId="13"/>
      <sheetData sheetId="14">
        <row r="16">
          <cell r="R16">
            <v>0</v>
          </cell>
        </row>
      </sheetData>
      <sheetData sheetId="15">
        <row r="18">
          <cell r="R18">
            <v>-1411.9047619047619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C25" sqref="C25"/>
    </sheetView>
  </sheetViews>
  <sheetFormatPr defaultRowHeight="14.4" x14ac:dyDescent="0.3"/>
  <sheetData>
    <row r="2" spans="1:1" ht="16.8" customHeight="1" x14ac:dyDescent="0.3"/>
    <row r="3" spans="1:1" ht="18" x14ac:dyDescent="0.35">
      <c r="A3" s="2" t="s">
        <v>24</v>
      </c>
    </row>
    <row r="4" spans="1:1" ht="18" x14ac:dyDescent="0.35">
      <c r="A4" s="2" t="s">
        <v>23</v>
      </c>
    </row>
    <row r="5" spans="1:1" ht="18" x14ac:dyDescent="0.35">
      <c r="A5" s="2" t="s">
        <v>22</v>
      </c>
    </row>
    <row r="6" spans="1:1" ht="18" x14ac:dyDescent="0.35">
      <c r="A6" s="2" t="s">
        <v>25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C33" sqref="C33"/>
    </sheetView>
  </sheetViews>
  <sheetFormatPr defaultRowHeight="14.4" x14ac:dyDescent="0.3"/>
  <cols>
    <col min="1" max="1" width="53.5546875" style="4" customWidth="1"/>
    <col min="2" max="2" width="11.88671875" style="4" bestFit="1" customWidth="1"/>
    <col min="3" max="3" width="19.77734375" style="4" bestFit="1" customWidth="1"/>
    <col min="4" max="4" width="20.21875" style="4" bestFit="1" customWidth="1"/>
    <col min="5" max="5" width="11" style="4" bestFit="1" customWidth="1"/>
    <col min="6" max="6" width="11.33203125" style="4" bestFit="1" customWidth="1"/>
    <col min="7" max="7" width="19.109375" style="4" bestFit="1" customWidth="1"/>
    <col min="8" max="8" width="17.88671875" style="4" bestFit="1" customWidth="1"/>
    <col min="9" max="9" width="16.33203125" style="4" bestFit="1" customWidth="1"/>
    <col min="10" max="10" width="16.77734375" style="4" bestFit="1" customWidth="1"/>
    <col min="11" max="16384" width="8.88671875" style="4"/>
  </cols>
  <sheetData>
    <row r="1" spans="1:10" s="6" customFormat="1" ht="18" x14ac:dyDescent="0.35">
      <c r="A1" s="3" t="s">
        <v>41</v>
      </c>
      <c r="E1" s="7"/>
      <c r="F1" s="7"/>
      <c r="G1" s="7"/>
      <c r="H1" s="7"/>
      <c r="I1" s="7"/>
      <c r="J1" s="7"/>
    </row>
    <row r="2" spans="1:10" s="6" customFormat="1" ht="18" x14ac:dyDescent="0.35">
      <c r="A2" s="3" t="s">
        <v>43</v>
      </c>
      <c r="E2" s="7"/>
      <c r="F2" s="7"/>
      <c r="G2" s="7"/>
      <c r="H2" s="7"/>
      <c r="I2" s="7"/>
      <c r="J2" s="7"/>
    </row>
    <row r="3" spans="1:10" s="9" customFormat="1" ht="15.6" x14ac:dyDescent="0.3">
      <c r="A3" s="8" t="s">
        <v>42</v>
      </c>
      <c r="B3" s="24"/>
      <c r="C3" s="24"/>
      <c r="E3" s="10"/>
      <c r="F3" s="10"/>
      <c r="G3" s="10"/>
      <c r="H3" s="10"/>
      <c r="I3" s="10"/>
      <c r="J3" s="10"/>
    </row>
    <row r="4" spans="1:10" s="12" customFormat="1" ht="14.4" customHeight="1" x14ac:dyDescent="0.3">
      <c r="A4" s="11"/>
    </row>
    <row r="5" spans="1:10" s="14" customFormat="1" ht="15.6" x14ac:dyDescent="0.3">
      <c r="A5" s="13" t="s">
        <v>0</v>
      </c>
      <c r="B5" s="13" t="s">
        <v>1</v>
      </c>
      <c r="C5" s="13" t="s">
        <v>37</v>
      </c>
      <c r="D5" s="13" t="s">
        <v>36</v>
      </c>
      <c r="E5" s="13" t="s">
        <v>2</v>
      </c>
      <c r="F5" s="13" t="s">
        <v>3</v>
      </c>
      <c r="G5" s="13" t="s">
        <v>35</v>
      </c>
      <c r="H5" s="13" t="s">
        <v>34</v>
      </c>
      <c r="I5" s="13" t="s">
        <v>4</v>
      </c>
      <c r="J5" s="13" t="s">
        <v>5</v>
      </c>
    </row>
    <row r="6" spans="1:10" s="14" customFormat="1" ht="15.6" x14ac:dyDescent="0.3">
      <c r="A6" s="14" t="s">
        <v>28</v>
      </c>
      <c r="B6" s="15">
        <v>2500000</v>
      </c>
      <c r="C6" s="15">
        <v>2500000</v>
      </c>
      <c r="D6" s="15">
        <v>2500000</v>
      </c>
      <c r="E6" s="15">
        <v>2500000</v>
      </c>
      <c r="F6" s="15">
        <v>2500000</v>
      </c>
      <c r="G6" s="15">
        <v>2000000</v>
      </c>
      <c r="H6" s="15">
        <v>3000000</v>
      </c>
      <c r="I6" s="15">
        <v>2500000</v>
      </c>
      <c r="J6" s="15">
        <v>2500000</v>
      </c>
    </row>
    <row r="7" spans="1:10" s="14" customFormat="1" ht="15.6" x14ac:dyDescent="0.3">
      <c r="A7" s="14" t="s">
        <v>6</v>
      </c>
      <c r="B7" s="15">
        <v>5</v>
      </c>
      <c r="C7" s="15">
        <v>5</v>
      </c>
      <c r="D7" s="15">
        <v>5</v>
      </c>
      <c r="E7" s="15">
        <v>4</v>
      </c>
      <c r="F7" s="15">
        <v>6</v>
      </c>
      <c r="G7" s="15">
        <v>5</v>
      </c>
      <c r="H7" s="15">
        <v>5</v>
      </c>
      <c r="I7" s="15">
        <v>5</v>
      </c>
      <c r="J7" s="15">
        <v>5</v>
      </c>
    </row>
    <row r="8" spans="1:10" s="14" customFormat="1" ht="15.6" x14ac:dyDescent="0.3">
      <c r="A8" s="14" t="s">
        <v>7</v>
      </c>
      <c r="B8" s="16">
        <v>0.5</v>
      </c>
      <c r="C8" s="16">
        <v>0.4</v>
      </c>
      <c r="D8" s="16">
        <v>0.6</v>
      </c>
      <c r="E8" s="16">
        <v>0.5</v>
      </c>
      <c r="F8" s="16">
        <v>0.5</v>
      </c>
      <c r="G8" s="16">
        <v>0.5</v>
      </c>
      <c r="H8" s="16">
        <v>0.5</v>
      </c>
      <c r="I8" s="16">
        <v>0.5</v>
      </c>
      <c r="J8" s="16">
        <v>0.5</v>
      </c>
    </row>
    <row r="9" spans="1:10" s="14" customFormat="1" ht="15.6" x14ac:dyDescent="0.3">
      <c r="A9" s="14" t="s">
        <v>8</v>
      </c>
      <c r="B9" s="17">
        <f t="shared" ref="B9:J9" si="0">(1+B8)^B7</f>
        <v>7.59375</v>
      </c>
      <c r="C9" s="17">
        <f t="shared" si="0"/>
        <v>5.3782399999999981</v>
      </c>
      <c r="D9" s="17">
        <f t="shared" si="0"/>
        <v>10.485760000000006</v>
      </c>
      <c r="E9" s="17">
        <f t="shared" si="0"/>
        <v>5.0625</v>
      </c>
      <c r="F9" s="17">
        <f t="shared" si="0"/>
        <v>11.390625</v>
      </c>
      <c r="G9" s="17">
        <f t="shared" si="0"/>
        <v>7.59375</v>
      </c>
      <c r="H9" s="17">
        <f t="shared" si="0"/>
        <v>7.59375</v>
      </c>
      <c r="I9" s="17">
        <f t="shared" si="0"/>
        <v>7.59375</v>
      </c>
      <c r="J9" s="17">
        <f t="shared" si="0"/>
        <v>7.59375</v>
      </c>
    </row>
    <row r="10" spans="1:10" s="14" customFormat="1" ht="15.6" x14ac:dyDescent="0.3">
      <c r="B10" s="18"/>
      <c r="C10" s="18"/>
      <c r="D10" s="18"/>
      <c r="E10" s="18"/>
      <c r="F10" s="18"/>
      <c r="G10" s="18"/>
      <c r="H10" s="18"/>
      <c r="I10" s="18"/>
      <c r="J10" s="18"/>
    </row>
    <row r="11" spans="1:10" s="14" customFormat="1" ht="15.6" x14ac:dyDescent="0.3">
      <c r="A11" s="13" t="s">
        <v>38</v>
      </c>
      <c r="B11" s="19"/>
      <c r="C11" s="20"/>
      <c r="D11" s="20"/>
      <c r="E11" s="20"/>
      <c r="F11" s="20"/>
      <c r="G11" s="20"/>
      <c r="H11" s="20"/>
      <c r="I11" s="20"/>
      <c r="J11" s="20"/>
    </row>
    <row r="12" spans="1:10" s="14" customFormat="1" ht="15.6" x14ac:dyDescent="0.3">
      <c r="A12" s="14" t="s">
        <v>39</v>
      </c>
      <c r="B12" s="15">
        <v>25000000</v>
      </c>
      <c r="C12" s="15">
        <v>25000000</v>
      </c>
      <c r="D12" s="15">
        <v>25000000</v>
      </c>
      <c r="E12" s="15">
        <v>25000000</v>
      </c>
      <c r="F12" s="15">
        <v>25000000</v>
      </c>
      <c r="G12" s="15">
        <v>25000000</v>
      </c>
      <c r="H12" s="15">
        <v>25000000</v>
      </c>
      <c r="I12" s="15">
        <v>20000000</v>
      </c>
      <c r="J12" s="15">
        <v>30000000</v>
      </c>
    </row>
    <row r="13" spans="1:10" s="14" customFormat="1" ht="15.6" x14ac:dyDescent="0.3">
      <c r="B13" s="20"/>
      <c r="C13" s="20"/>
      <c r="D13" s="20"/>
      <c r="E13" s="20"/>
      <c r="F13" s="20"/>
      <c r="G13" s="20"/>
      <c r="H13" s="20"/>
      <c r="I13" s="20"/>
      <c r="J13" s="20"/>
    </row>
    <row r="14" spans="1:10" s="14" customFormat="1" ht="15.6" x14ac:dyDescent="0.3">
      <c r="A14" s="13" t="s">
        <v>11</v>
      </c>
      <c r="B14" s="19"/>
      <c r="C14" s="19"/>
      <c r="D14" s="19"/>
      <c r="E14" s="19"/>
      <c r="F14" s="19"/>
      <c r="G14" s="20"/>
      <c r="H14" s="19"/>
      <c r="I14" s="19"/>
      <c r="J14" s="19"/>
    </row>
    <row r="15" spans="1:10" s="14" customFormat="1" ht="18" x14ac:dyDescent="0.4">
      <c r="A15" s="14" t="s">
        <v>46</v>
      </c>
      <c r="B15" s="20">
        <f t="shared" ref="B15:J15" si="1">B12/B9</f>
        <v>3292181.0699588479</v>
      </c>
      <c r="C15" s="20">
        <f t="shared" si="1"/>
        <v>4648360.8020467674</v>
      </c>
      <c r="D15" s="20">
        <f t="shared" si="1"/>
        <v>2384185.7910156236</v>
      </c>
      <c r="E15" s="20">
        <f t="shared" si="1"/>
        <v>4938271.6049382715</v>
      </c>
      <c r="F15" s="20">
        <f t="shared" si="1"/>
        <v>2194787.379972565</v>
      </c>
      <c r="G15" s="20">
        <f t="shared" si="1"/>
        <v>3292181.0699588479</v>
      </c>
      <c r="H15" s="20">
        <f t="shared" si="1"/>
        <v>3292181.0699588479</v>
      </c>
      <c r="I15" s="20">
        <f t="shared" si="1"/>
        <v>2633744.8559670784</v>
      </c>
      <c r="J15" s="20">
        <f t="shared" si="1"/>
        <v>3950617.2839506171</v>
      </c>
    </row>
    <row r="16" spans="1:10" s="14" customFormat="1" ht="18" x14ac:dyDescent="0.4">
      <c r="A16" s="14" t="s">
        <v>47</v>
      </c>
      <c r="B16" s="20">
        <f t="shared" ref="B16:J16" si="2">B15-B6</f>
        <v>792181.06995884795</v>
      </c>
      <c r="C16" s="20">
        <f t="shared" si="2"/>
        <v>2148360.8020467674</v>
      </c>
      <c r="D16" s="20">
        <f t="shared" si="2"/>
        <v>-115814.2089843764</v>
      </c>
      <c r="E16" s="20">
        <f t="shared" si="2"/>
        <v>2438271.6049382715</v>
      </c>
      <c r="F16" s="20">
        <f t="shared" si="2"/>
        <v>-305212.62002743501</v>
      </c>
      <c r="G16" s="20">
        <f t="shared" si="2"/>
        <v>1292181.0699588479</v>
      </c>
      <c r="H16" s="20">
        <f t="shared" si="2"/>
        <v>292181.06995884795</v>
      </c>
      <c r="I16" s="20">
        <f t="shared" si="2"/>
        <v>133744.85596707836</v>
      </c>
      <c r="J16" s="20">
        <f t="shared" si="2"/>
        <v>1450617.2839506171</v>
      </c>
    </row>
    <row r="17" spans="1:10" s="14" customFormat="1" ht="15.6" x14ac:dyDescent="0.3">
      <c r="A17" s="14" t="s">
        <v>40</v>
      </c>
      <c r="B17" s="21">
        <f t="shared" ref="B17:J17" si="3">B16/B18</f>
        <v>0.79218106995884796</v>
      </c>
      <c r="C17" s="21">
        <f t="shared" si="3"/>
        <v>2.1483608020467675</v>
      </c>
      <c r="D17" s="21">
        <f t="shared" si="3"/>
        <v>-0.1158142089843764</v>
      </c>
      <c r="E17" s="21">
        <f t="shared" si="3"/>
        <v>2.4382716049382713</v>
      </c>
      <c r="F17" s="21">
        <f t="shared" si="3"/>
        <v>-0.30521262002743499</v>
      </c>
      <c r="G17" s="21">
        <f t="shared" si="3"/>
        <v>1.2921810699588478</v>
      </c>
      <c r="H17" s="21">
        <f t="shared" si="3"/>
        <v>0.29218106995884796</v>
      </c>
      <c r="I17" s="21">
        <f t="shared" si="3"/>
        <v>0.13374485596707836</v>
      </c>
      <c r="J17" s="21">
        <f t="shared" si="3"/>
        <v>1.4506172839506171</v>
      </c>
    </row>
    <row r="18" spans="1:10" s="14" customFormat="1" ht="18" x14ac:dyDescent="0.4">
      <c r="A18" s="14" t="s">
        <v>48</v>
      </c>
      <c r="B18" s="20">
        <f>B23+B24</f>
        <v>1000000</v>
      </c>
      <c r="C18" s="20">
        <f t="shared" ref="C18:J18" si="4">C23+C24</f>
        <v>1000000</v>
      </c>
      <c r="D18" s="20">
        <f t="shared" si="4"/>
        <v>1000000</v>
      </c>
      <c r="E18" s="20">
        <f t="shared" si="4"/>
        <v>1000000</v>
      </c>
      <c r="F18" s="20">
        <f t="shared" si="4"/>
        <v>1000000</v>
      </c>
      <c r="G18" s="20">
        <f t="shared" si="4"/>
        <v>1000000</v>
      </c>
      <c r="H18" s="20">
        <f t="shared" si="4"/>
        <v>1000000</v>
      </c>
      <c r="I18" s="20">
        <f t="shared" si="4"/>
        <v>1000000</v>
      </c>
      <c r="J18" s="20">
        <f t="shared" si="4"/>
        <v>1000000</v>
      </c>
    </row>
    <row r="19" spans="1:10" s="14" customFormat="1" ht="18" x14ac:dyDescent="0.4">
      <c r="A19" s="14" t="s">
        <v>49</v>
      </c>
      <c r="B19" s="20">
        <f t="shared" ref="B19:J19" si="5">B6/B17</f>
        <v>3155844.1558441548</v>
      </c>
      <c r="C19" s="20">
        <f t="shared" si="5"/>
        <v>1163677.906252163</v>
      </c>
      <c r="D19" s="20">
        <f t="shared" si="5"/>
        <v>-21586297.760210544</v>
      </c>
      <c r="E19" s="20">
        <f t="shared" si="5"/>
        <v>1025316.4556962027</v>
      </c>
      <c r="F19" s="20">
        <f t="shared" si="5"/>
        <v>-8191011.2359550521</v>
      </c>
      <c r="G19" s="20">
        <f t="shared" si="5"/>
        <v>1547770.7006369426</v>
      </c>
      <c r="H19" s="20">
        <f t="shared" si="5"/>
        <v>10267605.633802809</v>
      </c>
      <c r="I19" s="20">
        <f t="shared" si="5"/>
        <v>18692307.69230767</v>
      </c>
      <c r="J19" s="20">
        <f t="shared" si="5"/>
        <v>1723404.2553191492</v>
      </c>
    </row>
    <row r="20" spans="1:10" s="14" customFormat="1" ht="18" x14ac:dyDescent="0.4">
      <c r="A20" s="14" t="s">
        <v>50</v>
      </c>
      <c r="B20" s="20">
        <f t="shared" ref="B20:J20" si="6">B18+B19</f>
        <v>4155844.1558441548</v>
      </c>
      <c r="C20" s="20">
        <f t="shared" si="6"/>
        <v>2163677.906252163</v>
      </c>
      <c r="D20" s="20">
        <f t="shared" si="6"/>
        <v>-20586297.760210544</v>
      </c>
      <c r="E20" s="20">
        <f t="shared" si="6"/>
        <v>2025316.4556962028</v>
      </c>
      <c r="F20" s="20">
        <f t="shared" si="6"/>
        <v>-7191011.2359550521</v>
      </c>
      <c r="G20" s="20">
        <f t="shared" si="6"/>
        <v>2547770.7006369429</v>
      </c>
      <c r="H20" s="20">
        <f t="shared" si="6"/>
        <v>11267605.633802809</v>
      </c>
      <c r="I20" s="20">
        <f t="shared" si="6"/>
        <v>19692307.69230767</v>
      </c>
      <c r="J20" s="20">
        <f t="shared" si="6"/>
        <v>2723404.2553191492</v>
      </c>
    </row>
    <row r="21" spans="1:10" s="14" customFormat="1" ht="15.6" x14ac:dyDescent="0.3">
      <c r="B21" s="18"/>
      <c r="C21" s="18"/>
      <c r="D21" s="18"/>
      <c r="E21" s="18"/>
      <c r="F21" s="18"/>
      <c r="G21" s="18"/>
      <c r="H21" s="18"/>
      <c r="I21" s="18"/>
      <c r="J21" s="18"/>
    </row>
    <row r="22" spans="1:10" s="14" customFormat="1" ht="15.6" x14ac:dyDescent="0.3">
      <c r="A22" s="13" t="s">
        <v>12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s="14" customFormat="1" ht="15.6" x14ac:dyDescent="0.3">
      <c r="A23" s="14" t="s">
        <v>9</v>
      </c>
      <c r="B23" s="22">
        <v>800000</v>
      </c>
      <c r="C23" s="20">
        <f>B23</f>
        <v>800000</v>
      </c>
      <c r="D23" s="20">
        <f t="shared" ref="D23:J23" si="7">C23</f>
        <v>800000</v>
      </c>
      <c r="E23" s="20">
        <f t="shared" si="7"/>
        <v>800000</v>
      </c>
      <c r="F23" s="20">
        <f t="shared" si="7"/>
        <v>800000</v>
      </c>
      <c r="G23" s="20">
        <f t="shared" si="7"/>
        <v>800000</v>
      </c>
      <c r="H23" s="20">
        <f t="shared" si="7"/>
        <v>800000</v>
      </c>
      <c r="I23" s="20">
        <f t="shared" si="7"/>
        <v>800000</v>
      </c>
      <c r="J23" s="20">
        <f t="shared" si="7"/>
        <v>800000</v>
      </c>
    </row>
    <row r="24" spans="1:10" s="14" customFormat="1" ht="15.6" x14ac:dyDescent="0.3">
      <c r="A24" s="14" t="s">
        <v>10</v>
      </c>
      <c r="B24" s="22">
        <v>200000</v>
      </c>
      <c r="C24" s="20">
        <f>B24</f>
        <v>200000</v>
      </c>
      <c r="D24" s="20">
        <f t="shared" ref="D24:J24" si="8">C24</f>
        <v>200000</v>
      </c>
      <c r="E24" s="20">
        <f t="shared" si="8"/>
        <v>200000</v>
      </c>
      <c r="F24" s="20">
        <f t="shared" si="8"/>
        <v>200000</v>
      </c>
      <c r="G24" s="20">
        <f t="shared" si="8"/>
        <v>200000</v>
      </c>
      <c r="H24" s="20">
        <f t="shared" si="8"/>
        <v>200000</v>
      </c>
      <c r="I24" s="20">
        <f t="shared" si="8"/>
        <v>200000</v>
      </c>
      <c r="J24" s="20">
        <f t="shared" si="8"/>
        <v>200000</v>
      </c>
    </row>
    <row r="25" spans="1:10" s="14" customFormat="1" ht="15.6" x14ac:dyDescent="0.3">
      <c r="A25" s="14" t="s">
        <v>13</v>
      </c>
      <c r="B25" s="20">
        <f t="shared" ref="B25:J25" si="9">B19</f>
        <v>3155844.1558441548</v>
      </c>
      <c r="C25" s="20">
        <f t="shared" si="9"/>
        <v>1163677.906252163</v>
      </c>
      <c r="D25" s="20">
        <f t="shared" si="9"/>
        <v>-21586297.760210544</v>
      </c>
      <c r="E25" s="20">
        <f t="shared" si="9"/>
        <v>1025316.4556962027</v>
      </c>
      <c r="F25" s="20">
        <f t="shared" si="9"/>
        <v>-8191011.2359550521</v>
      </c>
      <c r="G25" s="20">
        <f t="shared" si="9"/>
        <v>1547770.7006369426</v>
      </c>
      <c r="H25" s="20">
        <f t="shared" si="9"/>
        <v>10267605.633802809</v>
      </c>
      <c r="I25" s="20">
        <f t="shared" si="9"/>
        <v>18692307.69230767</v>
      </c>
      <c r="J25" s="20">
        <f t="shared" si="9"/>
        <v>1723404.2553191492</v>
      </c>
    </row>
    <row r="26" spans="1:10" s="14" customFormat="1" ht="15.6" x14ac:dyDescent="0.3"/>
    <row r="27" spans="1:10" s="14" customFormat="1" ht="15.6" x14ac:dyDescent="0.3">
      <c r="A27" s="13" t="s">
        <v>14</v>
      </c>
      <c r="B27" s="18"/>
      <c r="C27" s="18"/>
      <c r="D27" s="18"/>
      <c r="E27" s="18"/>
      <c r="F27" s="18"/>
      <c r="G27" s="18"/>
      <c r="H27" s="18"/>
      <c r="I27" s="18"/>
      <c r="J27" s="18"/>
    </row>
    <row r="28" spans="1:10" s="14" customFormat="1" ht="15.6" x14ac:dyDescent="0.3">
      <c r="A28" s="14" t="s">
        <v>15</v>
      </c>
      <c r="B28" s="23">
        <f t="shared" ref="B28:J28" si="10">B23/B20</f>
        <v>0.19250000000000006</v>
      </c>
      <c r="C28" s="23">
        <f t="shared" si="10"/>
        <v>0.36974080000000009</v>
      </c>
      <c r="D28" s="23">
        <f t="shared" si="10"/>
        <v>-3.8860800000000494E-2</v>
      </c>
      <c r="E28" s="23">
        <f t="shared" si="10"/>
        <v>0.39499999999999996</v>
      </c>
      <c r="F28" s="23">
        <f t="shared" si="10"/>
        <v>-0.11125000000000006</v>
      </c>
      <c r="G28" s="23">
        <f t="shared" si="10"/>
        <v>0.314</v>
      </c>
      <c r="H28" s="23">
        <f t="shared" si="10"/>
        <v>7.1000000000000049E-2</v>
      </c>
      <c r="I28" s="23">
        <f t="shared" si="10"/>
        <v>4.062500000000005E-2</v>
      </c>
      <c r="J28" s="23">
        <f t="shared" si="10"/>
        <v>0.29374999999999996</v>
      </c>
    </row>
    <row r="29" spans="1:10" s="14" customFormat="1" ht="15.6" x14ac:dyDescent="0.3">
      <c r="A29" s="14" t="s">
        <v>16</v>
      </c>
      <c r="B29" s="23">
        <f t="shared" ref="B29:J29" si="11">B24/B20</f>
        <v>4.8125000000000015E-2</v>
      </c>
      <c r="C29" s="23">
        <f t="shared" si="11"/>
        <v>9.2435200000000023E-2</v>
      </c>
      <c r="D29" s="23">
        <f t="shared" si="11"/>
        <v>-9.7152000000001234E-3</v>
      </c>
      <c r="E29" s="23">
        <f t="shared" si="11"/>
        <v>9.8749999999999991E-2</v>
      </c>
      <c r="F29" s="23">
        <f t="shared" si="11"/>
        <v>-2.7812500000000014E-2</v>
      </c>
      <c r="G29" s="23">
        <f t="shared" si="11"/>
        <v>7.85E-2</v>
      </c>
      <c r="H29" s="23">
        <f t="shared" si="11"/>
        <v>1.7750000000000012E-2</v>
      </c>
      <c r="I29" s="23">
        <f t="shared" si="11"/>
        <v>1.0156250000000012E-2</v>
      </c>
      <c r="J29" s="23">
        <f t="shared" si="11"/>
        <v>7.3437499999999989E-2</v>
      </c>
    </row>
    <row r="30" spans="1:10" s="14" customFormat="1" ht="15.6" x14ac:dyDescent="0.3">
      <c r="A30" s="14" t="s">
        <v>17</v>
      </c>
      <c r="B30" s="23">
        <f t="shared" ref="B30:J30" si="12">B25/B20</f>
        <v>0.75937499999999991</v>
      </c>
      <c r="C30" s="23">
        <f t="shared" si="12"/>
        <v>0.53782399999999986</v>
      </c>
      <c r="D30" s="23">
        <f t="shared" si="12"/>
        <v>1.0485760000000006</v>
      </c>
      <c r="E30" s="23">
        <f t="shared" si="12"/>
        <v>0.50624999999999998</v>
      </c>
      <c r="F30" s="23">
        <f t="shared" si="12"/>
        <v>1.1390625000000001</v>
      </c>
      <c r="G30" s="23">
        <f t="shared" si="12"/>
        <v>0.60749999999999993</v>
      </c>
      <c r="H30" s="23">
        <f t="shared" si="12"/>
        <v>0.91124999999999989</v>
      </c>
      <c r="I30" s="23">
        <f t="shared" si="12"/>
        <v>0.94921874999999989</v>
      </c>
      <c r="J30" s="23">
        <f t="shared" si="12"/>
        <v>0.6328125</v>
      </c>
    </row>
    <row r="31" spans="1:10" s="14" customFormat="1" ht="15.6" x14ac:dyDescent="0.3"/>
  </sheetData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topLeftCell="A13" zoomScaleNormal="100" workbookViewId="0">
      <selection activeCell="C9" sqref="C9"/>
    </sheetView>
  </sheetViews>
  <sheetFormatPr defaultRowHeight="14.4" x14ac:dyDescent="0.3"/>
  <cols>
    <col min="1" max="1" width="63.44140625" style="4" customWidth="1"/>
    <col min="2" max="4" width="12.6640625" style="1" customWidth="1"/>
    <col min="5" max="5" width="31" bestFit="1" customWidth="1"/>
    <col min="6" max="6" width="10.77734375" bestFit="1" customWidth="1"/>
  </cols>
  <sheetData>
    <row r="1" spans="1:10" s="6" customFormat="1" ht="18" x14ac:dyDescent="0.35">
      <c r="A1" s="3" t="s">
        <v>41</v>
      </c>
      <c r="B1" s="7"/>
      <c r="C1" s="7"/>
      <c r="D1" s="7"/>
      <c r="E1" s="7"/>
      <c r="F1" s="7"/>
      <c r="G1" s="7"/>
      <c r="H1" s="7"/>
      <c r="I1" s="7"/>
      <c r="J1" s="7"/>
    </row>
    <row r="2" spans="1:10" s="6" customFormat="1" ht="18" x14ac:dyDescent="0.35">
      <c r="A2" s="3" t="s">
        <v>44</v>
      </c>
      <c r="B2" s="7"/>
      <c r="C2" s="7"/>
      <c r="D2" s="7"/>
      <c r="E2" s="7"/>
      <c r="F2" s="7"/>
      <c r="G2" s="7"/>
      <c r="H2" s="7"/>
      <c r="I2" s="7"/>
      <c r="J2" s="7"/>
    </row>
    <row r="3" spans="1:10" s="9" customFormat="1" ht="15.6" x14ac:dyDescent="0.3">
      <c r="A3" s="8" t="s">
        <v>42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2" customFormat="1" ht="14.4" customHeight="1" x14ac:dyDescent="0.3">
      <c r="A4" s="11"/>
      <c r="B4" s="26"/>
      <c r="C4" s="26"/>
      <c r="D4" s="26"/>
    </row>
    <row r="5" spans="1:10" s="12" customFormat="1" ht="15.6" x14ac:dyDescent="0.3">
      <c r="A5" s="8" t="s">
        <v>26</v>
      </c>
      <c r="B5" s="26"/>
      <c r="C5" s="26"/>
      <c r="D5" s="26"/>
    </row>
    <row r="6" spans="1:10" s="12" customFormat="1" ht="15.6" x14ac:dyDescent="0.3">
      <c r="A6" s="14"/>
      <c r="B6" s="26"/>
      <c r="C6" s="26"/>
      <c r="D6" s="26"/>
    </row>
    <row r="7" spans="1:10" s="12" customFormat="1" ht="15.6" x14ac:dyDescent="0.3">
      <c r="A7" s="13" t="s">
        <v>0</v>
      </c>
      <c r="B7" s="25" t="s">
        <v>18</v>
      </c>
      <c r="C7" s="25" t="s">
        <v>19</v>
      </c>
      <c r="D7" s="25" t="s">
        <v>27</v>
      </c>
    </row>
    <row r="8" spans="1:10" s="12" customFormat="1" ht="15.6" x14ac:dyDescent="0.3">
      <c r="A8" s="14" t="s">
        <v>28</v>
      </c>
      <c r="B8" s="15">
        <v>500000</v>
      </c>
      <c r="C8" s="15">
        <v>2000000</v>
      </c>
      <c r="D8" s="15">
        <v>500000</v>
      </c>
    </row>
    <row r="9" spans="1:10" s="12" customFormat="1" ht="15.6" x14ac:dyDescent="0.3">
      <c r="A9" s="14" t="s">
        <v>29</v>
      </c>
      <c r="B9" s="15">
        <v>1</v>
      </c>
      <c r="C9" s="15">
        <v>4</v>
      </c>
      <c r="D9" s="15">
        <v>2</v>
      </c>
    </row>
    <row r="10" spans="1:10" s="12" customFormat="1" ht="15.6" x14ac:dyDescent="0.3">
      <c r="A10" s="14" t="s">
        <v>7</v>
      </c>
      <c r="B10" s="16">
        <v>0.5</v>
      </c>
      <c r="C10" s="16">
        <v>0.5</v>
      </c>
      <c r="D10" s="16">
        <v>0.2</v>
      </c>
    </row>
    <row r="11" spans="1:10" s="12" customFormat="1" ht="15.6" x14ac:dyDescent="0.3">
      <c r="A11" s="14" t="s">
        <v>8</v>
      </c>
      <c r="B11" s="21">
        <f>(1+B10)^B9</f>
        <v>1.5</v>
      </c>
      <c r="C11" s="21">
        <f>(1+C10)^C9</f>
        <v>5.0625</v>
      </c>
      <c r="D11" s="21">
        <f>(1+D10)^D9</f>
        <v>1.44</v>
      </c>
    </row>
    <row r="12" spans="1:10" s="12" customFormat="1" ht="15.6" x14ac:dyDescent="0.3">
      <c r="A12" s="14"/>
      <c r="B12" s="26"/>
      <c r="C12" s="26"/>
      <c r="D12" s="26"/>
    </row>
    <row r="13" spans="1:10" s="12" customFormat="1" ht="15.6" x14ac:dyDescent="0.3">
      <c r="A13" s="13" t="s">
        <v>38</v>
      </c>
      <c r="B13" s="27"/>
      <c r="C13" s="26"/>
      <c r="D13" s="26"/>
    </row>
    <row r="14" spans="1:10" s="12" customFormat="1" ht="17.399999999999999" x14ac:dyDescent="0.3">
      <c r="A14" s="14" t="s">
        <v>51</v>
      </c>
      <c r="B14" s="15">
        <v>35000000</v>
      </c>
      <c r="C14" s="26"/>
      <c r="D14" s="30"/>
    </row>
    <row r="15" spans="1:10" s="12" customFormat="1" ht="15.6" x14ac:dyDescent="0.3">
      <c r="A15" s="14"/>
      <c r="B15" s="26"/>
      <c r="C15" s="26"/>
      <c r="D15" s="31"/>
    </row>
    <row r="16" spans="1:10" s="12" customFormat="1" ht="15.6" x14ac:dyDescent="0.3">
      <c r="A16" s="13" t="s">
        <v>11</v>
      </c>
      <c r="B16" s="25"/>
      <c r="C16" s="25"/>
      <c r="D16" s="27"/>
    </row>
    <row r="17" spans="1:6" s="12" customFormat="1" ht="18" x14ac:dyDescent="0.4">
      <c r="A17" s="14" t="s">
        <v>52</v>
      </c>
      <c r="B17" s="20">
        <f>C18/B11</f>
        <v>1801554.6410608143</v>
      </c>
      <c r="C17" s="20">
        <f>D18/C11</f>
        <v>4702331.9615912214</v>
      </c>
      <c r="D17" s="20">
        <f>$B$14/$D$11</f>
        <v>24305555.555555556</v>
      </c>
    </row>
    <row r="18" spans="1:6" s="12" customFormat="1" ht="18" x14ac:dyDescent="0.4">
      <c r="A18" s="14" t="s">
        <v>53</v>
      </c>
      <c r="B18" s="20">
        <f>B17-B8</f>
        <v>1301554.6410608143</v>
      </c>
      <c r="C18" s="20">
        <f>C17-C8</f>
        <v>2702331.9615912214</v>
      </c>
      <c r="D18" s="27">
        <f>D17-D8</f>
        <v>23805555.555555556</v>
      </c>
    </row>
    <row r="19" spans="1:6" s="12" customFormat="1" ht="15.6" x14ac:dyDescent="0.3">
      <c r="A19" s="14" t="s">
        <v>30</v>
      </c>
      <c r="B19" s="21">
        <f>B18/B20</f>
        <v>1.3015546410608143</v>
      </c>
      <c r="C19" s="21">
        <f>C18/C20</f>
        <v>1.9523319615912216</v>
      </c>
      <c r="D19" s="21">
        <f>D18/D20</f>
        <v>9.8836805555555589</v>
      </c>
      <c r="F19" s="26"/>
    </row>
    <row r="20" spans="1:6" s="12" customFormat="1" ht="18" x14ac:dyDescent="0.4">
      <c r="A20" s="14" t="s">
        <v>48</v>
      </c>
      <c r="B20" s="20">
        <f>B25+B26</f>
        <v>1000000</v>
      </c>
      <c r="C20" s="20">
        <f>C25+C26+C27</f>
        <v>1384155.981029334</v>
      </c>
      <c r="D20" s="20">
        <f>D25+D26+D27+D28</f>
        <v>2408571.9304408915</v>
      </c>
      <c r="F20" s="26"/>
    </row>
    <row r="21" spans="1:6" s="12" customFormat="1" ht="18" x14ac:dyDescent="0.4">
      <c r="A21" s="14" t="s">
        <v>49</v>
      </c>
      <c r="B21" s="20">
        <f>B8/B19</f>
        <v>384155.98102933413</v>
      </c>
      <c r="C21" s="20">
        <f>C8/C19</f>
        <v>1024415.9494115576</v>
      </c>
      <c r="D21" s="20">
        <f>D8/D19</f>
        <v>50588.441946249761</v>
      </c>
    </row>
    <row r="22" spans="1:6" s="12" customFormat="1" ht="18" x14ac:dyDescent="0.4">
      <c r="A22" s="14" t="s">
        <v>50</v>
      </c>
      <c r="B22" s="20">
        <f>B20+B21</f>
        <v>1384155.981029334</v>
      </c>
      <c r="C22" s="20">
        <f>C20+C21</f>
        <v>2408571.9304408915</v>
      </c>
      <c r="D22" s="20">
        <f>D20+D21</f>
        <v>2459160.3723871415</v>
      </c>
    </row>
    <row r="23" spans="1:6" s="12" customFormat="1" ht="15.6" x14ac:dyDescent="0.3">
      <c r="A23" s="14"/>
      <c r="B23" s="20"/>
      <c r="C23" s="20"/>
      <c r="D23" s="26"/>
    </row>
    <row r="24" spans="1:6" s="12" customFormat="1" ht="15.6" x14ac:dyDescent="0.3">
      <c r="A24" s="13" t="s">
        <v>12</v>
      </c>
      <c r="B24" s="20"/>
      <c r="C24" s="20"/>
      <c r="D24" s="26"/>
    </row>
    <row r="25" spans="1:6" s="12" customFormat="1" ht="18" x14ac:dyDescent="0.4">
      <c r="A25" s="14" t="s">
        <v>54</v>
      </c>
      <c r="B25" s="15">
        <v>800000</v>
      </c>
      <c r="C25" s="20">
        <f t="shared" ref="C25:D27" si="0">B25</f>
        <v>800000</v>
      </c>
      <c r="D25" s="20">
        <f t="shared" si="0"/>
        <v>800000</v>
      </c>
    </row>
    <row r="26" spans="1:6" s="12" customFormat="1" ht="18" x14ac:dyDescent="0.4">
      <c r="A26" s="14" t="s">
        <v>55</v>
      </c>
      <c r="B26" s="15">
        <v>200000</v>
      </c>
      <c r="C26" s="20">
        <f t="shared" si="0"/>
        <v>200000</v>
      </c>
      <c r="D26" s="20">
        <f t="shared" si="0"/>
        <v>200000</v>
      </c>
    </row>
    <row r="27" spans="1:6" s="12" customFormat="1" ht="15.6" x14ac:dyDescent="0.3">
      <c r="A27" s="14" t="s">
        <v>13</v>
      </c>
      <c r="B27" s="20">
        <f>B21</f>
        <v>384155.98102933413</v>
      </c>
      <c r="C27" s="20">
        <f t="shared" si="0"/>
        <v>384155.98102933413</v>
      </c>
      <c r="D27" s="20">
        <f t="shared" si="0"/>
        <v>384155.98102933413</v>
      </c>
    </row>
    <row r="28" spans="1:6" s="12" customFormat="1" ht="15.6" x14ac:dyDescent="0.3">
      <c r="A28" s="14" t="s">
        <v>45</v>
      </c>
      <c r="B28" s="20" t="s">
        <v>32</v>
      </c>
      <c r="C28" s="20">
        <f>C21</f>
        <v>1024415.9494115576</v>
      </c>
      <c r="D28" s="20">
        <f>C28</f>
        <v>1024415.9494115576</v>
      </c>
    </row>
    <row r="29" spans="1:6" s="12" customFormat="1" ht="15.6" x14ac:dyDescent="0.3">
      <c r="A29" s="14" t="s">
        <v>31</v>
      </c>
      <c r="B29" s="20" t="s">
        <v>32</v>
      </c>
      <c r="C29" s="20" t="s">
        <v>32</v>
      </c>
      <c r="D29" s="27">
        <f>D21</f>
        <v>50588.441946249761</v>
      </c>
    </row>
    <row r="30" spans="1:6" s="12" customFormat="1" ht="15.6" x14ac:dyDescent="0.3">
      <c r="A30" s="14"/>
      <c r="B30" s="20"/>
      <c r="C30" s="20"/>
      <c r="D30" s="27"/>
    </row>
    <row r="31" spans="1:6" s="12" customFormat="1" ht="15.6" x14ac:dyDescent="0.3">
      <c r="A31" s="13" t="s">
        <v>14</v>
      </c>
      <c r="B31" s="18"/>
      <c r="C31" s="18"/>
      <c r="D31" s="26"/>
    </row>
    <row r="32" spans="1:6" s="12" customFormat="1" ht="15.6" x14ac:dyDescent="0.3">
      <c r="A32" s="14" t="s">
        <v>15</v>
      </c>
      <c r="B32" s="28">
        <f>B25/B22</f>
        <v>0.57796954314720828</v>
      </c>
      <c r="C32" s="28">
        <f>C25/C22</f>
        <v>0.33214702450408412</v>
      </c>
      <c r="D32" s="28">
        <f>D25/D22</f>
        <v>0.32531428571428578</v>
      </c>
    </row>
    <row r="33" spans="1:4" s="12" customFormat="1" ht="15.6" x14ac:dyDescent="0.3">
      <c r="A33" s="14" t="s">
        <v>16</v>
      </c>
      <c r="B33" s="28">
        <f>B26/B22</f>
        <v>0.14449238578680207</v>
      </c>
      <c r="C33" s="28">
        <f>C26/C22</f>
        <v>8.303675612602103E-2</v>
      </c>
      <c r="D33" s="28">
        <f>D26/D22</f>
        <v>8.1328571428571445E-2</v>
      </c>
    </row>
    <row r="34" spans="1:4" s="12" customFormat="1" ht="15.6" x14ac:dyDescent="0.3">
      <c r="A34" s="14" t="s">
        <v>17</v>
      </c>
      <c r="B34" s="28">
        <f>B27/B22</f>
        <v>0.27753807106598982</v>
      </c>
      <c r="C34" s="28">
        <f>C27/C22</f>
        <v>0.15949533255542589</v>
      </c>
      <c r="D34" s="28">
        <f>D27/D22</f>
        <v>0.15621428571428569</v>
      </c>
    </row>
    <row r="35" spans="1:4" s="12" customFormat="1" ht="15.6" x14ac:dyDescent="0.3">
      <c r="A35" s="14" t="s">
        <v>21</v>
      </c>
      <c r="B35" s="28" t="s">
        <v>20</v>
      </c>
      <c r="C35" s="28">
        <f>C28/C22</f>
        <v>0.42532088681446906</v>
      </c>
      <c r="D35" s="28">
        <f>D28/D22</f>
        <v>0.41657142857142854</v>
      </c>
    </row>
    <row r="36" spans="1:4" s="12" customFormat="1" ht="15.6" x14ac:dyDescent="0.3">
      <c r="A36" s="14" t="s">
        <v>33</v>
      </c>
      <c r="B36" s="28" t="s">
        <v>20</v>
      </c>
      <c r="C36" s="28" t="s">
        <v>20</v>
      </c>
      <c r="D36" s="29">
        <f>D29/D22</f>
        <v>2.057142857142857E-2</v>
      </c>
    </row>
    <row r="37" spans="1:4" s="12" customFormat="1" ht="15.6" x14ac:dyDescent="0.3">
      <c r="A37" s="14"/>
      <c r="B37" s="18"/>
      <c r="C37" s="18"/>
      <c r="D37" s="26"/>
    </row>
    <row r="38" spans="1:4" s="12" customFormat="1" ht="15.6" x14ac:dyDescent="0.3">
      <c r="A38" s="14"/>
      <c r="B38" s="18"/>
      <c r="C38" s="18"/>
      <c r="D38" s="26"/>
    </row>
    <row r="39" spans="1:4" s="12" customFormat="1" ht="15.6" x14ac:dyDescent="0.3">
      <c r="A39" s="14"/>
      <c r="B39" s="18"/>
      <c r="C39" s="18"/>
      <c r="D39" s="26"/>
    </row>
    <row r="40" spans="1:4" x14ac:dyDescent="0.3">
      <c r="B40" s="5"/>
      <c r="C40" s="5"/>
    </row>
    <row r="41" spans="1:4" x14ac:dyDescent="0.3">
      <c r="B41" s="5"/>
      <c r="C41" s="5"/>
    </row>
    <row r="42" spans="1:4" x14ac:dyDescent="0.3">
      <c r="B42" s="5"/>
      <c r="C42" s="5"/>
    </row>
    <row r="43" spans="1:4" x14ac:dyDescent="0.3">
      <c r="B43" s="5"/>
      <c r="C43" s="5"/>
    </row>
    <row r="44" spans="1:4" x14ac:dyDescent="0.3">
      <c r="B44" s="5"/>
      <c r="C44" s="5"/>
    </row>
    <row r="45" spans="1:4" x14ac:dyDescent="0.3">
      <c r="B45" s="5"/>
      <c r="C45" s="5"/>
    </row>
    <row r="46" spans="1:4" x14ac:dyDescent="0.3">
      <c r="B46" s="5"/>
      <c r="C46" s="5"/>
    </row>
    <row r="47" spans="1:4" x14ac:dyDescent="0.3">
      <c r="B47" s="5"/>
      <c r="C47" s="5"/>
    </row>
    <row r="48" spans="1:4" x14ac:dyDescent="0.3">
      <c r="B48" s="5"/>
      <c r="C48" s="5"/>
    </row>
    <row r="49" spans="2:3" x14ac:dyDescent="0.3">
      <c r="B49" s="5"/>
      <c r="C49" s="5"/>
    </row>
    <row r="50" spans="2:3" x14ac:dyDescent="0.3">
      <c r="B50" s="5"/>
      <c r="C50" s="5"/>
    </row>
    <row r="51" spans="2:3" x14ac:dyDescent="0.3">
      <c r="B51" s="5"/>
      <c r="C51" s="5"/>
    </row>
    <row r="52" spans="2:3" x14ac:dyDescent="0.3">
      <c r="B52" s="5"/>
      <c r="C52" s="5"/>
    </row>
    <row r="53" spans="2:3" x14ac:dyDescent="0.3">
      <c r="B53" s="5"/>
      <c r="C53" s="5"/>
    </row>
    <row r="54" spans="2:3" x14ac:dyDescent="0.3">
      <c r="B54" s="5"/>
      <c r="C54" s="5"/>
    </row>
    <row r="55" spans="2:3" x14ac:dyDescent="0.3">
      <c r="B55" s="5"/>
      <c r="C55" s="5"/>
    </row>
    <row r="56" spans="2:3" x14ac:dyDescent="0.3">
      <c r="B56" s="5"/>
      <c r="C56" s="5"/>
    </row>
    <row r="57" spans="2:3" x14ac:dyDescent="0.3">
      <c r="B57" s="5"/>
      <c r="C57" s="5"/>
    </row>
    <row r="58" spans="2:3" x14ac:dyDescent="0.3">
      <c r="B58" s="5"/>
      <c r="C58" s="5"/>
    </row>
    <row r="59" spans="2:3" x14ac:dyDescent="0.3">
      <c r="B59" s="5"/>
      <c r="C59" s="5"/>
    </row>
    <row r="60" spans="2:3" x14ac:dyDescent="0.3">
      <c r="B60" s="5"/>
      <c r="C60" s="5"/>
    </row>
    <row r="61" spans="2:3" x14ac:dyDescent="0.3">
      <c r="B61" s="5"/>
      <c r="C61" s="5"/>
    </row>
    <row r="62" spans="2:3" x14ac:dyDescent="0.3">
      <c r="B62" s="5"/>
      <c r="C62" s="5"/>
    </row>
    <row r="63" spans="2:3" x14ac:dyDescent="0.3">
      <c r="B63" s="5"/>
      <c r="C63" s="5"/>
    </row>
    <row r="64" spans="2:3" x14ac:dyDescent="0.3">
      <c r="B64" s="5"/>
      <c r="C64" s="5"/>
    </row>
    <row r="65" spans="2:3" x14ac:dyDescent="0.3">
      <c r="B65" s="5"/>
      <c r="C65" s="5"/>
    </row>
    <row r="66" spans="2:3" x14ac:dyDescent="0.3">
      <c r="B66" s="5"/>
      <c r="C66" s="5"/>
    </row>
    <row r="67" spans="2:3" x14ac:dyDescent="0.3">
      <c r="B67" s="5"/>
      <c r="C67" s="5"/>
    </row>
    <row r="68" spans="2:3" x14ac:dyDescent="0.3">
      <c r="B68" s="5"/>
      <c r="C68" s="5"/>
    </row>
    <row r="69" spans="2:3" x14ac:dyDescent="0.3">
      <c r="B69" s="5"/>
      <c r="C69" s="5"/>
    </row>
    <row r="70" spans="2:3" x14ac:dyDescent="0.3">
      <c r="B70" s="5"/>
      <c r="C70" s="5"/>
    </row>
    <row r="71" spans="2:3" x14ac:dyDescent="0.3">
      <c r="B71" s="5"/>
      <c r="C71" s="5"/>
    </row>
    <row r="72" spans="2:3" x14ac:dyDescent="0.3">
      <c r="B72" s="5"/>
      <c r="C72" s="5"/>
    </row>
    <row r="73" spans="2:3" x14ac:dyDescent="0.3">
      <c r="B73" s="5"/>
      <c r="C73" s="5"/>
    </row>
    <row r="74" spans="2:3" x14ac:dyDescent="0.3">
      <c r="B74" s="5"/>
      <c r="C74" s="5"/>
    </row>
    <row r="75" spans="2:3" x14ac:dyDescent="0.3">
      <c r="B75" s="5"/>
      <c r="C75" s="5"/>
    </row>
    <row r="76" spans="2:3" x14ac:dyDescent="0.3">
      <c r="B76" s="5"/>
      <c r="C76" s="5"/>
    </row>
    <row r="77" spans="2:3" x14ac:dyDescent="0.3">
      <c r="B77" s="5"/>
      <c r="C77" s="5"/>
    </row>
    <row r="78" spans="2:3" x14ac:dyDescent="0.3">
      <c r="B78" s="5"/>
      <c r="C78" s="5"/>
    </row>
    <row r="79" spans="2:3" x14ac:dyDescent="0.3">
      <c r="B79" s="5"/>
      <c r="C79" s="5"/>
    </row>
    <row r="80" spans="2:3" x14ac:dyDescent="0.3">
      <c r="B80" s="5"/>
      <c r="C80" s="5"/>
    </row>
    <row r="81" spans="2:3" x14ac:dyDescent="0.3">
      <c r="B81" s="5"/>
      <c r="C81" s="5"/>
    </row>
    <row r="82" spans="2:3" x14ac:dyDescent="0.3">
      <c r="B82" s="5"/>
      <c r="C82" s="5"/>
    </row>
    <row r="83" spans="2:3" x14ac:dyDescent="0.3">
      <c r="B83" s="5"/>
      <c r="C83" s="5"/>
    </row>
    <row r="84" spans="2:3" x14ac:dyDescent="0.3">
      <c r="B84" s="5"/>
      <c r="C84" s="5"/>
    </row>
    <row r="85" spans="2:3" x14ac:dyDescent="0.3">
      <c r="B85" s="5"/>
      <c r="C85" s="5"/>
    </row>
    <row r="86" spans="2:3" x14ac:dyDescent="0.3">
      <c r="B86" s="5"/>
      <c r="C86" s="5"/>
    </row>
    <row r="87" spans="2:3" x14ac:dyDescent="0.3">
      <c r="B87" s="5"/>
      <c r="C87" s="5"/>
    </row>
    <row r="88" spans="2:3" x14ac:dyDescent="0.3">
      <c r="B88" s="5"/>
      <c r="C88" s="5"/>
    </row>
    <row r="89" spans="2:3" x14ac:dyDescent="0.3">
      <c r="B89" s="5"/>
      <c r="C89" s="5"/>
    </row>
    <row r="90" spans="2:3" x14ac:dyDescent="0.3">
      <c r="B90" s="5"/>
      <c r="C90" s="5"/>
    </row>
    <row r="91" spans="2:3" x14ac:dyDescent="0.3">
      <c r="B91" s="5"/>
      <c r="C91" s="5"/>
    </row>
    <row r="92" spans="2:3" x14ac:dyDescent="0.3">
      <c r="B92" s="5"/>
      <c r="C92" s="5"/>
    </row>
    <row r="93" spans="2:3" x14ac:dyDescent="0.3">
      <c r="B93" s="5"/>
      <c r="C93" s="5"/>
    </row>
    <row r="94" spans="2:3" x14ac:dyDescent="0.3">
      <c r="B94" s="5"/>
      <c r="C94" s="5"/>
    </row>
    <row r="95" spans="2:3" x14ac:dyDescent="0.3">
      <c r="B95" s="5"/>
      <c r="C95" s="5"/>
    </row>
    <row r="96" spans="2:3" x14ac:dyDescent="0.3">
      <c r="B96" s="5"/>
      <c r="C96" s="5"/>
    </row>
    <row r="97" spans="2:3" x14ac:dyDescent="0.3">
      <c r="B97" s="5"/>
      <c r="C97" s="5"/>
    </row>
    <row r="98" spans="2:3" x14ac:dyDescent="0.3">
      <c r="B98" s="5"/>
      <c r="C98" s="5"/>
    </row>
    <row r="99" spans="2:3" x14ac:dyDescent="0.3">
      <c r="B99" s="5"/>
      <c r="C99" s="5"/>
    </row>
    <row r="100" spans="2:3" x14ac:dyDescent="0.3">
      <c r="B100" s="5"/>
      <c r="C100" s="5"/>
    </row>
    <row r="101" spans="2:3" x14ac:dyDescent="0.3">
      <c r="B101" s="5"/>
      <c r="C101" s="5"/>
    </row>
    <row r="102" spans="2:3" x14ac:dyDescent="0.3">
      <c r="B102" s="5"/>
      <c r="C102" s="5"/>
    </row>
    <row r="103" spans="2:3" x14ac:dyDescent="0.3">
      <c r="B103" s="5"/>
      <c r="C103" s="5"/>
    </row>
    <row r="104" spans="2:3" x14ac:dyDescent="0.3">
      <c r="B104" s="5"/>
      <c r="C104" s="5"/>
    </row>
    <row r="105" spans="2:3" x14ac:dyDescent="0.3">
      <c r="B105" s="5"/>
      <c r="C105" s="5"/>
    </row>
    <row r="106" spans="2:3" x14ac:dyDescent="0.3">
      <c r="B106" s="5"/>
      <c r="C106" s="5"/>
    </row>
    <row r="107" spans="2:3" x14ac:dyDescent="0.3">
      <c r="B107" s="5"/>
      <c r="C107" s="5"/>
    </row>
    <row r="108" spans="2:3" x14ac:dyDescent="0.3">
      <c r="B108" s="5"/>
      <c r="C108" s="5"/>
    </row>
    <row r="109" spans="2:3" x14ac:dyDescent="0.3">
      <c r="B109" s="5"/>
      <c r="C109" s="5"/>
    </row>
    <row r="110" spans="2:3" x14ac:dyDescent="0.3">
      <c r="B110" s="5"/>
      <c r="C110" s="5"/>
    </row>
    <row r="111" spans="2:3" x14ac:dyDescent="0.3">
      <c r="B111" s="5"/>
      <c r="C111" s="5"/>
    </row>
    <row r="112" spans="2:3" x14ac:dyDescent="0.3">
      <c r="B112" s="5"/>
      <c r="C112" s="5"/>
    </row>
    <row r="113" spans="2:3" x14ac:dyDescent="0.3">
      <c r="B113" s="5"/>
      <c r="C113" s="5"/>
    </row>
    <row r="114" spans="2:3" x14ac:dyDescent="0.3">
      <c r="B114" s="5"/>
      <c r="C114" s="5"/>
    </row>
    <row r="115" spans="2:3" x14ac:dyDescent="0.3">
      <c r="B115" s="5"/>
      <c r="C115" s="5"/>
    </row>
    <row r="116" spans="2:3" x14ac:dyDescent="0.3">
      <c r="B116" s="5"/>
      <c r="C116" s="5"/>
    </row>
    <row r="117" spans="2:3" x14ac:dyDescent="0.3">
      <c r="B117" s="5"/>
      <c r="C117" s="5"/>
    </row>
    <row r="118" spans="2:3" x14ac:dyDescent="0.3">
      <c r="B118" s="5"/>
      <c r="C118" s="5"/>
    </row>
    <row r="119" spans="2:3" x14ac:dyDescent="0.3">
      <c r="B119" s="5"/>
      <c r="C119" s="5"/>
    </row>
    <row r="120" spans="2:3" x14ac:dyDescent="0.3">
      <c r="B120" s="5"/>
      <c r="C120" s="5"/>
    </row>
    <row r="121" spans="2:3" x14ac:dyDescent="0.3">
      <c r="B121" s="5"/>
      <c r="C121" s="5"/>
    </row>
    <row r="122" spans="2:3" x14ac:dyDescent="0.3">
      <c r="B122" s="5"/>
      <c r="C122" s="5"/>
    </row>
    <row r="123" spans="2:3" x14ac:dyDescent="0.3">
      <c r="B123" s="5"/>
      <c r="C123" s="5"/>
    </row>
    <row r="124" spans="2:3" x14ac:dyDescent="0.3">
      <c r="B124" s="5"/>
      <c r="C124" s="5"/>
    </row>
    <row r="125" spans="2:3" x14ac:dyDescent="0.3">
      <c r="B125" s="5"/>
      <c r="C125" s="5"/>
    </row>
    <row r="126" spans="2:3" x14ac:dyDescent="0.3">
      <c r="B126" s="5"/>
      <c r="C126" s="5"/>
    </row>
    <row r="127" spans="2:3" x14ac:dyDescent="0.3">
      <c r="B127" s="5"/>
      <c r="C127" s="5"/>
    </row>
    <row r="128" spans="2:3" x14ac:dyDescent="0.3">
      <c r="B128" s="5"/>
      <c r="C128" s="5"/>
    </row>
    <row r="129" spans="2:3" x14ac:dyDescent="0.3">
      <c r="B129" s="5"/>
      <c r="C129" s="5"/>
    </row>
    <row r="130" spans="2:3" x14ac:dyDescent="0.3">
      <c r="B130" s="5"/>
      <c r="C130" s="5"/>
    </row>
    <row r="131" spans="2:3" x14ac:dyDescent="0.3">
      <c r="B131" s="5"/>
      <c r="C131" s="5"/>
    </row>
    <row r="132" spans="2:3" x14ac:dyDescent="0.3">
      <c r="B132" s="5"/>
      <c r="C132" s="5"/>
    </row>
    <row r="133" spans="2:3" x14ac:dyDescent="0.3">
      <c r="B133" s="5"/>
      <c r="C133" s="5"/>
    </row>
    <row r="134" spans="2:3" x14ac:dyDescent="0.3">
      <c r="B134" s="5"/>
      <c r="C134" s="5"/>
    </row>
    <row r="135" spans="2:3" x14ac:dyDescent="0.3">
      <c r="B135" s="5"/>
      <c r="C135" s="5"/>
    </row>
    <row r="136" spans="2:3" x14ac:dyDescent="0.3">
      <c r="B136" s="5"/>
      <c r="C136" s="5"/>
    </row>
    <row r="137" spans="2:3" x14ac:dyDescent="0.3">
      <c r="B137" s="5"/>
      <c r="C137" s="5"/>
    </row>
    <row r="138" spans="2:3" x14ac:dyDescent="0.3">
      <c r="B138" s="5"/>
      <c r="C138" s="5"/>
    </row>
    <row r="139" spans="2:3" x14ac:dyDescent="0.3">
      <c r="B139" s="5"/>
      <c r="C139" s="5"/>
    </row>
    <row r="140" spans="2:3" x14ac:dyDescent="0.3">
      <c r="B140" s="5"/>
      <c r="C140" s="5"/>
    </row>
    <row r="141" spans="2:3" x14ac:dyDescent="0.3">
      <c r="B141" s="5"/>
      <c r="C141" s="5"/>
    </row>
    <row r="142" spans="2:3" x14ac:dyDescent="0.3">
      <c r="B142" s="5"/>
      <c r="C142" s="5"/>
    </row>
    <row r="143" spans="2:3" x14ac:dyDescent="0.3">
      <c r="B143" s="5"/>
      <c r="C143" s="5"/>
    </row>
    <row r="144" spans="2:3" x14ac:dyDescent="0.3">
      <c r="B144" s="5"/>
      <c r="C144" s="5"/>
    </row>
    <row r="145" spans="2:3" x14ac:dyDescent="0.3">
      <c r="B145" s="5"/>
      <c r="C145" s="5"/>
    </row>
    <row r="146" spans="2:3" x14ac:dyDescent="0.3">
      <c r="B146" s="5"/>
      <c r="C146" s="5"/>
    </row>
    <row r="147" spans="2:3" x14ac:dyDescent="0.3">
      <c r="B147" s="5"/>
      <c r="C147" s="5"/>
    </row>
    <row r="148" spans="2:3" x14ac:dyDescent="0.3">
      <c r="B148" s="5"/>
      <c r="C148" s="5"/>
    </row>
    <row r="149" spans="2:3" x14ac:dyDescent="0.3">
      <c r="B149" s="5"/>
      <c r="C149" s="5"/>
    </row>
    <row r="150" spans="2:3" x14ac:dyDescent="0.3">
      <c r="B150" s="5"/>
      <c r="C150" s="5"/>
    </row>
    <row r="151" spans="2:3" x14ac:dyDescent="0.3">
      <c r="B151" s="5"/>
      <c r="C151" s="5"/>
    </row>
    <row r="152" spans="2:3" x14ac:dyDescent="0.3">
      <c r="B152" s="5"/>
      <c r="C152" s="5"/>
    </row>
    <row r="153" spans="2:3" x14ac:dyDescent="0.3">
      <c r="B153" s="5"/>
      <c r="C153" s="5"/>
    </row>
    <row r="154" spans="2:3" x14ac:dyDescent="0.3">
      <c r="B154" s="5"/>
      <c r="C154" s="5"/>
    </row>
    <row r="155" spans="2:3" x14ac:dyDescent="0.3">
      <c r="B155" s="5"/>
      <c r="C155" s="5"/>
    </row>
    <row r="156" spans="2:3" x14ac:dyDescent="0.3">
      <c r="B156" s="5"/>
      <c r="C156" s="5"/>
    </row>
    <row r="157" spans="2:3" x14ac:dyDescent="0.3">
      <c r="B157" s="5"/>
      <c r="C157" s="5"/>
    </row>
    <row r="158" spans="2:3" x14ac:dyDescent="0.3">
      <c r="B158" s="5"/>
      <c r="C158" s="5"/>
    </row>
    <row r="159" spans="2:3" x14ac:dyDescent="0.3">
      <c r="B159" s="5"/>
      <c r="C159" s="5"/>
    </row>
    <row r="160" spans="2:3" x14ac:dyDescent="0.3">
      <c r="B160" s="5"/>
      <c r="C160" s="5"/>
    </row>
    <row r="161" spans="2:3" x14ac:dyDescent="0.3">
      <c r="B161" s="5"/>
      <c r="C161" s="5"/>
    </row>
    <row r="162" spans="2:3" x14ac:dyDescent="0.3">
      <c r="B162" s="5"/>
      <c r="C162" s="5"/>
    </row>
    <row r="163" spans="2:3" x14ac:dyDescent="0.3">
      <c r="B163" s="5"/>
      <c r="C163" s="5"/>
    </row>
    <row r="164" spans="2:3" x14ac:dyDescent="0.3">
      <c r="B164" s="5"/>
      <c r="C164" s="5"/>
    </row>
    <row r="165" spans="2:3" x14ac:dyDescent="0.3">
      <c r="B165" s="5"/>
      <c r="C165" s="5"/>
    </row>
    <row r="166" spans="2:3" x14ac:dyDescent="0.3">
      <c r="B166" s="5"/>
      <c r="C166" s="5"/>
    </row>
    <row r="167" spans="2:3" x14ac:dyDescent="0.3">
      <c r="B167" s="5"/>
      <c r="C167" s="5"/>
    </row>
    <row r="168" spans="2:3" x14ac:dyDescent="0.3">
      <c r="B168" s="5"/>
      <c r="C168" s="5"/>
    </row>
    <row r="169" spans="2:3" x14ac:dyDescent="0.3">
      <c r="B169" s="5"/>
      <c r="C169" s="5"/>
    </row>
    <row r="170" spans="2:3" x14ac:dyDescent="0.3">
      <c r="B170" s="5"/>
      <c r="C170" s="5"/>
    </row>
    <row r="171" spans="2:3" x14ac:dyDescent="0.3">
      <c r="B171" s="5"/>
      <c r="C171" s="5"/>
    </row>
    <row r="172" spans="2:3" x14ac:dyDescent="0.3">
      <c r="B172" s="5"/>
      <c r="C172" s="5"/>
    </row>
    <row r="173" spans="2:3" x14ac:dyDescent="0.3">
      <c r="B173" s="5"/>
      <c r="C173" s="5"/>
    </row>
    <row r="174" spans="2:3" x14ac:dyDescent="0.3">
      <c r="B174" s="5"/>
      <c r="C174" s="5"/>
    </row>
    <row r="175" spans="2:3" x14ac:dyDescent="0.3">
      <c r="B175" s="5"/>
      <c r="C175" s="5"/>
    </row>
    <row r="176" spans="2:3" x14ac:dyDescent="0.3">
      <c r="B176" s="5"/>
      <c r="C176" s="5"/>
    </row>
    <row r="177" spans="2:3" x14ac:dyDescent="0.3">
      <c r="B177" s="5"/>
      <c r="C177" s="5"/>
    </row>
    <row r="178" spans="2:3" x14ac:dyDescent="0.3">
      <c r="B178" s="5"/>
      <c r="C178" s="5"/>
    </row>
    <row r="179" spans="2:3" x14ac:dyDescent="0.3">
      <c r="B179" s="5"/>
      <c r="C179" s="5"/>
    </row>
    <row r="180" spans="2:3" x14ac:dyDescent="0.3">
      <c r="B180" s="5"/>
      <c r="C180" s="5"/>
    </row>
    <row r="181" spans="2:3" x14ac:dyDescent="0.3">
      <c r="B181" s="5"/>
      <c r="C181" s="5"/>
    </row>
    <row r="182" spans="2:3" x14ac:dyDescent="0.3">
      <c r="B182" s="5"/>
      <c r="C182" s="5"/>
    </row>
    <row r="183" spans="2:3" x14ac:dyDescent="0.3">
      <c r="B183" s="5"/>
      <c r="C183" s="5"/>
    </row>
    <row r="184" spans="2:3" x14ac:dyDescent="0.3">
      <c r="B184" s="5"/>
      <c r="C184" s="5"/>
    </row>
    <row r="185" spans="2:3" x14ac:dyDescent="0.3">
      <c r="B185" s="5"/>
      <c r="C185" s="5"/>
    </row>
    <row r="186" spans="2:3" x14ac:dyDescent="0.3">
      <c r="B186" s="5"/>
      <c r="C186" s="5"/>
    </row>
    <row r="187" spans="2:3" x14ac:dyDescent="0.3">
      <c r="B187" s="5"/>
      <c r="C187" s="5"/>
    </row>
    <row r="188" spans="2:3" x14ac:dyDescent="0.3">
      <c r="B188" s="5"/>
      <c r="C188" s="5"/>
    </row>
    <row r="189" spans="2:3" x14ac:dyDescent="0.3">
      <c r="B189" s="5"/>
      <c r="C189" s="5"/>
    </row>
    <row r="190" spans="2:3" x14ac:dyDescent="0.3">
      <c r="B190" s="5"/>
      <c r="C190" s="5"/>
    </row>
    <row r="191" spans="2:3" x14ac:dyDescent="0.3">
      <c r="B191" s="5"/>
      <c r="C191" s="5"/>
    </row>
    <row r="192" spans="2:3" x14ac:dyDescent="0.3">
      <c r="B192" s="5"/>
      <c r="C192" s="5"/>
    </row>
    <row r="193" spans="2:3" x14ac:dyDescent="0.3">
      <c r="B193" s="5"/>
      <c r="C193" s="5"/>
    </row>
    <row r="194" spans="2:3" x14ac:dyDescent="0.3">
      <c r="B194" s="5"/>
      <c r="C194" s="5"/>
    </row>
    <row r="195" spans="2:3" x14ac:dyDescent="0.3">
      <c r="B195" s="5"/>
      <c r="C195" s="5"/>
    </row>
    <row r="196" spans="2:3" x14ac:dyDescent="0.3">
      <c r="B196" s="5"/>
      <c r="C196" s="5"/>
    </row>
    <row r="197" spans="2:3" x14ac:dyDescent="0.3">
      <c r="B197" s="5"/>
      <c r="C197" s="5"/>
    </row>
    <row r="198" spans="2:3" x14ac:dyDescent="0.3">
      <c r="B198" s="5"/>
      <c r="C198" s="5"/>
    </row>
    <row r="199" spans="2:3" x14ac:dyDescent="0.3">
      <c r="B199" s="5"/>
      <c r="C199" s="5"/>
    </row>
    <row r="200" spans="2:3" x14ac:dyDescent="0.3">
      <c r="B200" s="5"/>
      <c r="C200" s="5"/>
    </row>
    <row r="201" spans="2:3" x14ac:dyDescent="0.3">
      <c r="B201" s="5"/>
      <c r="C20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Copyright</vt:lpstr>
      <vt:lpstr>VCM single round and variations</vt:lpstr>
      <vt:lpstr>VCM with 3 rounds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2020-06-29T21:08:43Z</dcterms:created>
  <dcterms:modified xsi:type="dcterms:W3CDTF">2020-07-10T13:01:46Z</dcterms:modified>
</cp:coreProperties>
</file>