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rim\Dropbox\FEF-Website\Copy\Courseware\transumanza\"/>
    </mc:Choice>
  </mc:AlternateContent>
  <bookViews>
    <workbookView xWindow="0" yWindow="0" windowWidth="23040" windowHeight="9192" activeTab="2"/>
  </bookViews>
  <sheets>
    <sheet name="Copyright" sheetId="3" r:id="rId1"/>
    <sheet name="Investment Comparables" sheetId="1" r:id="rId2"/>
    <sheet name="Exit Comparables" sheetId="2" r:id="rId3"/>
  </sheets>
  <externalReferences>
    <externalReference r:id="rId4"/>
  </externalReferences>
  <definedNames>
    <definedName name="SubHeader">[1]Intro!$B$23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2" l="1"/>
  <c r="I10" i="2"/>
  <c r="K9" i="2"/>
  <c r="I9" i="2"/>
  <c r="I8" i="2"/>
  <c r="K7" i="2"/>
  <c r="I7" i="2"/>
  <c r="K6" i="2"/>
  <c r="I6" i="2"/>
  <c r="F17" i="2" l="1"/>
  <c r="G17" i="2"/>
  <c r="H17" i="2"/>
  <c r="J17" i="2"/>
  <c r="E17" i="2"/>
  <c r="F16" i="2"/>
  <c r="G16" i="2"/>
  <c r="H16" i="2"/>
  <c r="J16" i="2"/>
  <c r="E16" i="2"/>
  <c r="F15" i="2"/>
  <c r="G15" i="2"/>
  <c r="H15" i="2"/>
  <c r="J15" i="2"/>
  <c r="E15" i="2"/>
  <c r="F14" i="2"/>
  <c r="G14" i="2"/>
  <c r="H14" i="2"/>
  <c r="J14" i="2"/>
  <c r="E14" i="2"/>
  <c r="F13" i="2"/>
  <c r="G13" i="2"/>
  <c r="H13" i="2"/>
  <c r="J13" i="2"/>
  <c r="E13" i="2"/>
  <c r="E15" i="1"/>
  <c r="D15" i="1"/>
  <c r="E17" i="1"/>
  <c r="D17" i="1"/>
  <c r="E16" i="1"/>
  <c r="D16" i="1"/>
  <c r="E14" i="1"/>
  <c r="D14" i="1"/>
  <c r="E13" i="1"/>
  <c r="D13" i="1"/>
  <c r="I14" i="2" l="1"/>
  <c r="I15" i="2"/>
  <c r="I16" i="2"/>
  <c r="I17" i="2"/>
  <c r="I13" i="2"/>
  <c r="K16" i="2"/>
  <c r="K17" i="2"/>
  <c r="K13" i="2"/>
  <c r="K14" i="2"/>
  <c r="K15" i="2"/>
</calcChain>
</file>

<file path=xl/sharedStrings.xml><?xml version="1.0" encoding="utf-8"?>
<sst xmlns="http://schemas.openxmlformats.org/spreadsheetml/2006/main" count="76" uniqueCount="64">
  <si>
    <t>Comparable company</t>
  </si>
  <si>
    <t>Location</t>
  </si>
  <si>
    <t>Investment amount ($)</t>
  </si>
  <si>
    <t>Post-money valuation ($)</t>
  </si>
  <si>
    <t>Average</t>
  </si>
  <si>
    <t>Median</t>
  </si>
  <si>
    <t>Highest</t>
  </si>
  <si>
    <t>Lowest</t>
  </si>
  <si>
    <t>Exit type</t>
  </si>
  <si>
    <t>Age                       at exit</t>
  </si>
  <si>
    <t>Revenues Multiple</t>
  </si>
  <si>
    <t>PE                Multiple</t>
  </si>
  <si>
    <t>Cumulative funding ($)</t>
  </si>
  <si>
    <t>Valuation             at exit ($)</t>
  </si>
  <si>
    <t>Revenues            at exit ($)</t>
  </si>
  <si>
    <t>Net earnings        at exit ($)</t>
  </si>
  <si>
    <t>Company 6</t>
  </si>
  <si>
    <t>Company 7</t>
  </si>
  <si>
    <t>Sector</t>
  </si>
  <si>
    <t>© 2020 Marco Da Rin and Thomas Hellmann</t>
  </si>
  <si>
    <t>Fundamentals of Entrepreneurial Finance</t>
  </si>
  <si>
    <t>Chapter 05</t>
  </si>
  <si>
    <t>Investment and Exit Comparables</t>
  </si>
  <si>
    <t>St.Deviation</t>
  </si>
  <si>
    <t>St. Deviation</t>
  </si>
  <si>
    <t>The true costs of risky debt</t>
  </si>
  <si>
    <t>green background = input cells (from which formulas derive results)</t>
  </si>
  <si>
    <t>NA</t>
  </si>
  <si>
    <t>(this table replicates and extends the Table in WorkHorse Box 5.4 in the book)</t>
  </si>
  <si>
    <t>(this table replicates and extends the Table in WorkHorse Box 5.5 in the book)</t>
  </si>
  <si>
    <t>Cavalavoro</t>
  </si>
  <si>
    <t>FoalPlay</t>
  </si>
  <si>
    <t>Boulder, Colorado, US</t>
  </si>
  <si>
    <t>Portable hybrid petrol/solar power generators</t>
  </si>
  <si>
    <t xml:space="preserve">GongZuoMa </t>
  </si>
  <si>
    <t>Small solar battery packs</t>
  </si>
  <si>
    <t xml:space="preserve">PferdWerk </t>
  </si>
  <si>
    <t>Trachevail</t>
  </si>
  <si>
    <t>Montreal, Quebec, Canada</t>
  </si>
  <si>
    <t>Portable liquefied natural gas (LNG) generators</t>
  </si>
  <si>
    <t>Milano, Italy</t>
  </si>
  <si>
    <t>Shenzhen,  China</t>
  </si>
  <si>
    <t>Johannesburg, South Africa</t>
  </si>
  <si>
    <t>Advanced lightweight solar panels</t>
  </si>
  <si>
    <t>BieBie</t>
  </si>
  <si>
    <t>Nanjing,      China</t>
  </si>
  <si>
    <t>Portable diesel engines</t>
  </si>
  <si>
    <t>Acquisition by Chinese manufacturer</t>
  </si>
  <si>
    <t>FergieTech</t>
  </si>
  <si>
    <t>Burnaby,          BC, Canada</t>
  </si>
  <si>
    <t>LNG based pushback tugs for airlines</t>
  </si>
  <si>
    <t xml:space="preserve">IPO on TSX Venture </t>
  </si>
  <si>
    <t>Noodles</t>
  </si>
  <si>
    <t>Menlo Park,       CA, US</t>
  </si>
  <si>
    <t>Cloud-based energy management systems</t>
  </si>
  <si>
    <t>IPO on NASDAQ</t>
  </si>
  <si>
    <t>UniCorNio</t>
  </si>
  <si>
    <t>Tel Aviv,      Israel</t>
  </si>
  <si>
    <t>Patent portfolio of solar technologies</t>
  </si>
  <si>
    <t>Acquisition by US engineering company</t>
  </si>
  <si>
    <t>Zellie</t>
  </si>
  <si>
    <t>Augsburg, Germany</t>
  </si>
  <si>
    <t>Solar component for automotive sector</t>
  </si>
  <si>
    <t>Acquisition by German automotive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</si>
</sst>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theme="8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3" fontId="0" fillId="0" borderId="0" xfId="0" applyNumberFormat="1"/>
    <xf numFmtId="0" fontId="2" fillId="0" borderId="0" xfId="0" applyFont="1"/>
    <xf numFmtId="0" fontId="3" fillId="0" borderId="0" xfId="0" applyFont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horizontal="center" vertical="center" wrapText="1"/>
    </xf>
    <xf numFmtId="3" fontId="4" fillId="2" borderId="0" xfId="0" applyNumberFormat="1" applyFont="1" applyFill="1" applyAlignment="1">
      <alignment horizontal="right" vertical="center" wrapText="1"/>
    </xf>
    <xf numFmtId="0" fontId="4" fillId="2" borderId="0" xfId="0" applyFont="1" applyFill="1"/>
    <xf numFmtId="0" fontId="4" fillId="2" borderId="1" xfId="0" applyFont="1" applyFill="1" applyBorder="1"/>
    <xf numFmtId="0" fontId="5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horizontal="right" vertical="center"/>
    </xf>
    <xf numFmtId="3" fontId="4" fillId="2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wrapText="1"/>
    </xf>
    <xf numFmtId="4" fontId="4" fillId="2" borderId="0" xfId="0" applyNumberFormat="1" applyFont="1" applyFill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2" fontId="4" fillId="2" borderId="0" xfId="0" applyNumberFormat="1" applyFont="1" applyFill="1" applyAlignment="1">
      <alignment horizontal="right" vertical="center" wrapText="1"/>
    </xf>
    <xf numFmtId="3" fontId="4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3" fontId="4" fillId="0" borderId="0" xfId="0" applyNumberFormat="1" applyFont="1"/>
    <xf numFmtId="0" fontId="5" fillId="2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2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96240" cy="3962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hellmann/Dropbox/CA%20Capri%20Marco/Current%20Structure/Chapter%203%20(Financial%20Plan)/Financial%20model/2017-07-14%20-%20Financial%20Model%20v9%20-%20WorkHor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Revenues -&gt;"/>
      <sheetName val="Top-Down"/>
      <sheetName val="Bottom-Up"/>
      <sheetName val="Revenues"/>
      <sheetName val="Costs -&gt;"/>
      <sheetName val="COGS"/>
      <sheetName val="Payroll"/>
      <sheetName val="Other Operating Expenses"/>
      <sheetName val="Capital Expenses"/>
      <sheetName val="Expenses"/>
      <sheetName val="Working Capital"/>
      <sheetName val="Financing"/>
      <sheetName val="Statements -&gt;"/>
      <sheetName val="Cash Flow"/>
      <sheetName val="Income Statement"/>
      <sheetName val="Balance Sheet"/>
      <sheetName val="Other Charts -&gt;"/>
      <sheetName val="Additional Charts"/>
      <sheetName val="DCF Valuation"/>
    </sheetNames>
    <sheetDataSet>
      <sheetData sheetId="0">
        <row r="23">
          <cell r="B23" t="str">
            <v>USD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2">
          <cell r="R52">
            <v>29000</v>
          </cell>
        </row>
      </sheetData>
      <sheetData sheetId="10"/>
      <sheetData sheetId="11"/>
      <sheetData sheetId="12"/>
      <sheetData sheetId="13"/>
      <sheetData sheetId="14">
        <row r="16">
          <cell r="R16">
            <v>0</v>
          </cell>
        </row>
      </sheetData>
      <sheetData sheetId="15">
        <row r="18">
          <cell r="R18">
            <v>-1411.9047619047619</v>
          </cell>
        </row>
      </sheetData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7"/>
  <sheetViews>
    <sheetView workbookViewId="0">
      <selection activeCell="G22" sqref="G22"/>
    </sheetView>
  </sheetViews>
  <sheetFormatPr defaultRowHeight="14.4" x14ac:dyDescent="0.3"/>
  <sheetData>
    <row r="2" spans="1:1" ht="16.8" customHeight="1" x14ac:dyDescent="0.3"/>
    <row r="3" spans="1:1" ht="18" x14ac:dyDescent="0.35">
      <c r="A3" s="6" t="s">
        <v>19</v>
      </c>
    </row>
    <row r="4" spans="1:1" ht="18" x14ac:dyDescent="0.35">
      <c r="A4" s="6" t="s">
        <v>20</v>
      </c>
    </row>
    <row r="5" spans="1:1" ht="18" x14ac:dyDescent="0.35">
      <c r="A5" s="6" t="s">
        <v>21</v>
      </c>
    </row>
    <row r="6" spans="1:1" ht="18" x14ac:dyDescent="0.35">
      <c r="A6" s="6" t="s">
        <v>22</v>
      </c>
    </row>
    <row r="7" spans="1:1" ht="15" customHeight="1" x14ac:dyDescent="0.3"/>
  </sheetData>
  <pageMargins left="0.7" right="0.7" top="0.75" bottom="0.75" header="0.3" footer="0.3"/>
  <pageSetup paperSize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>
      <selection activeCell="C17" sqref="C17"/>
    </sheetView>
  </sheetViews>
  <sheetFormatPr defaultColWidth="16.109375" defaultRowHeight="14.4" x14ac:dyDescent="0.3"/>
  <cols>
    <col min="1" max="1" width="17.44140625" customWidth="1"/>
    <col min="2" max="2" width="26.77734375" bestFit="1" customWidth="1"/>
    <col min="3" max="3" width="45.6640625" bestFit="1" customWidth="1"/>
    <col min="4" max="4" width="17.33203125" bestFit="1" customWidth="1"/>
    <col min="5" max="5" width="19.109375" bestFit="1" customWidth="1"/>
    <col min="6" max="6" width="19.5546875" customWidth="1"/>
  </cols>
  <sheetData>
    <row r="1" spans="1:10" s="8" customFormat="1" ht="18" x14ac:dyDescent="0.35">
      <c r="A1" s="7" t="s">
        <v>25</v>
      </c>
      <c r="E1" s="9"/>
      <c r="F1" s="9"/>
      <c r="G1" s="9"/>
      <c r="H1" s="9"/>
      <c r="I1" s="9"/>
      <c r="J1" s="9"/>
    </row>
    <row r="2" spans="1:10" s="8" customFormat="1" ht="18" x14ac:dyDescent="0.35">
      <c r="A2" s="7" t="s">
        <v>28</v>
      </c>
      <c r="E2" s="9"/>
      <c r="F2" s="9"/>
      <c r="G2" s="9"/>
      <c r="H2" s="9"/>
      <c r="I2" s="9"/>
      <c r="J2" s="9"/>
    </row>
    <row r="3" spans="1:10" s="12" customFormat="1" ht="15.6" x14ac:dyDescent="0.3">
      <c r="A3" s="10" t="s">
        <v>26</v>
      </c>
      <c r="B3" s="11"/>
      <c r="C3" s="11"/>
    </row>
    <row r="4" spans="1:10" s="12" customFormat="1" ht="15.6" x14ac:dyDescent="0.3">
      <c r="B4" s="13"/>
      <c r="C4" s="13"/>
    </row>
    <row r="5" spans="1:10" s="15" customFormat="1" ht="31.2" x14ac:dyDescent="0.3">
      <c r="A5" s="14" t="s">
        <v>0</v>
      </c>
      <c r="B5" s="14" t="s">
        <v>1</v>
      </c>
      <c r="C5" s="14" t="s">
        <v>18</v>
      </c>
      <c r="D5" s="14" t="s">
        <v>2</v>
      </c>
      <c r="E5" s="14" t="s">
        <v>3</v>
      </c>
    </row>
    <row r="6" spans="1:10" s="12" customFormat="1" ht="15.6" x14ac:dyDescent="0.3">
      <c r="A6" s="12" t="s">
        <v>30</v>
      </c>
      <c r="B6" s="12" t="s">
        <v>40</v>
      </c>
      <c r="C6" s="12" t="s">
        <v>43</v>
      </c>
      <c r="D6" s="17">
        <v>500000</v>
      </c>
      <c r="E6" s="17">
        <v>3000000</v>
      </c>
    </row>
    <row r="7" spans="1:10" s="12" customFormat="1" ht="15.6" x14ac:dyDescent="0.3">
      <c r="A7" s="12" t="s">
        <v>31</v>
      </c>
      <c r="B7" s="12" t="s">
        <v>32</v>
      </c>
      <c r="C7" s="12" t="s">
        <v>33</v>
      </c>
      <c r="D7" s="17">
        <v>200000</v>
      </c>
      <c r="E7" s="17">
        <v>6000000</v>
      </c>
    </row>
    <row r="8" spans="1:10" s="12" customFormat="1" ht="15.6" x14ac:dyDescent="0.3">
      <c r="A8" s="12" t="s">
        <v>34</v>
      </c>
      <c r="B8" s="12" t="s">
        <v>41</v>
      </c>
      <c r="C8" s="12" t="s">
        <v>35</v>
      </c>
      <c r="D8" s="17">
        <v>1500000</v>
      </c>
      <c r="E8" s="17">
        <v>5500000</v>
      </c>
    </row>
    <row r="9" spans="1:10" s="12" customFormat="1" ht="15.6" x14ac:dyDescent="0.3">
      <c r="A9" s="12" t="s">
        <v>36</v>
      </c>
      <c r="B9" s="12" t="s">
        <v>42</v>
      </c>
      <c r="C9" s="12" t="s">
        <v>35</v>
      </c>
      <c r="D9" s="17">
        <v>100000</v>
      </c>
      <c r="E9" s="17">
        <v>800000</v>
      </c>
    </row>
    <row r="10" spans="1:10" s="12" customFormat="1" ht="15.6" x14ac:dyDescent="0.3">
      <c r="A10" s="12" t="s">
        <v>37</v>
      </c>
      <c r="B10" s="12" t="s">
        <v>38</v>
      </c>
      <c r="C10" s="12" t="s">
        <v>39</v>
      </c>
      <c r="D10" s="17">
        <v>1000000</v>
      </c>
      <c r="E10" s="17">
        <v>2000000</v>
      </c>
    </row>
    <row r="11" spans="1:10" s="12" customFormat="1" ht="15.6" x14ac:dyDescent="0.3">
      <c r="A11" s="36" t="s">
        <v>16</v>
      </c>
      <c r="B11" s="18"/>
      <c r="C11" s="18"/>
      <c r="D11" s="18"/>
      <c r="E11" s="18"/>
    </row>
    <row r="12" spans="1:10" s="12" customFormat="1" ht="15.6" x14ac:dyDescent="0.3">
      <c r="A12" s="37" t="s">
        <v>17</v>
      </c>
      <c r="B12" s="19"/>
      <c r="C12" s="19"/>
      <c r="D12" s="19"/>
      <c r="E12" s="19"/>
    </row>
    <row r="13" spans="1:10" s="12" customFormat="1" ht="15.6" x14ac:dyDescent="0.3">
      <c r="C13" s="20" t="s">
        <v>4</v>
      </c>
      <c r="D13" s="21">
        <f>AVERAGE(D6:D12)</f>
        <v>660000</v>
      </c>
      <c r="E13" s="21">
        <f>AVERAGE(E6:E12)</f>
        <v>3460000</v>
      </c>
    </row>
    <row r="14" spans="1:10" s="12" customFormat="1" ht="15.6" x14ac:dyDescent="0.3">
      <c r="C14" s="20" t="s">
        <v>5</v>
      </c>
      <c r="D14" s="21">
        <f>MEDIAN(D6:D12)</f>
        <v>500000</v>
      </c>
      <c r="E14" s="21">
        <f>MEDIAN(E6:E12)</f>
        <v>3000000</v>
      </c>
    </row>
    <row r="15" spans="1:10" s="12" customFormat="1" ht="15.6" x14ac:dyDescent="0.3">
      <c r="C15" s="20" t="s">
        <v>23</v>
      </c>
      <c r="D15" s="21">
        <f>_xlfn.STDEV.S(D6:D12)</f>
        <v>585662.01857385284</v>
      </c>
      <c r="E15" s="21">
        <f>_xlfn.STDEV.S(E6:E12)</f>
        <v>2237856.1169118984</v>
      </c>
    </row>
    <row r="16" spans="1:10" s="12" customFormat="1" ht="15.6" x14ac:dyDescent="0.3">
      <c r="C16" s="20" t="s">
        <v>6</v>
      </c>
      <c r="D16" s="21">
        <f>MAX(D6:D12)</f>
        <v>1500000</v>
      </c>
      <c r="E16" s="21">
        <f>MAX(E6:E12)</f>
        <v>6000000</v>
      </c>
    </row>
    <row r="17" spans="1:5" s="12" customFormat="1" ht="15.6" x14ac:dyDescent="0.3">
      <c r="C17" s="20" t="s">
        <v>7</v>
      </c>
      <c r="D17" s="21">
        <f>MIN(D6:D12)</f>
        <v>100000</v>
      </c>
      <c r="E17" s="21">
        <f>MIN(E6:E12)</f>
        <v>800000</v>
      </c>
    </row>
    <row r="18" spans="1:5" s="12" customFormat="1" ht="15.6" x14ac:dyDescent="0.3"/>
    <row r="23" spans="1:5" x14ac:dyDescent="0.3">
      <c r="A23" s="1"/>
      <c r="B23" s="2"/>
      <c r="C23" s="2"/>
    </row>
    <row r="24" spans="1:5" x14ac:dyDescent="0.3">
      <c r="A24" s="1"/>
      <c r="B24" s="2"/>
      <c r="C24" s="2"/>
    </row>
    <row r="25" spans="1:5" x14ac:dyDescent="0.3">
      <c r="A25" s="1"/>
      <c r="B25" s="2"/>
      <c r="C25" s="2"/>
    </row>
    <row r="26" spans="1:5" x14ac:dyDescent="0.3">
      <c r="A26" s="1"/>
      <c r="B26" s="2"/>
      <c r="C26" s="2"/>
    </row>
    <row r="27" spans="1:5" x14ac:dyDescent="0.3">
      <c r="A27" s="1"/>
      <c r="B27" s="2"/>
      <c r="C27" s="2"/>
    </row>
    <row r="28" spans="1:5" x14ac:dyDescent="0.3">
      <c r="A28" s="1"/>
      <c r="B28" s="3"/>
      <c r="C28" s="3"/>
    </row>
    <row r="29" spans="1:5" x14ac:dyDescent="0.3">
      <c r="A29" s="1"/>
      <c r="B29" s="3"/>
      <c r="C29" s="3"/>
    </row>
    <row r="30" spans="1:5" x14ac:dyDescent="0.3">
      <c r="A30" s="1"/>
      <c r="B30" s="3"/>
      <c r="C30" s="3"/>
    </row>
    <row r="31" spans="1:5" x14ac:dyDescent="0.3">
      <c r="A31" s="1"/>
      <c r="B31" s="3"/>
      <c r="C31" s="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C23" sqref="C23"/>
    </sheetView>
  </sheetViews>
  <sheetFormatPr defaultColWidth="14.21875" defaultRowHeight="14.4" x14ac:dyDescent="0.3"/>
  <cols>
    <col min="1" max="1" width="12.33203125" customWidth="1"/>
    <col min="2" max="2" width="22.109375" bestFit="1" customWidth="1"/>
    <col min="3" max="3" width="35.6640625" bestFit="1" customWidth="1"/>
    <col min="4" max="4" width="40.33203125" bestFit="1" customWidth="1"/>
    <col min="5" max="5" width="12.109375" customWidth="1"/>
    <col min="6" max="6" width="15" customWidth="1"/>
    <col min="7" max="7" width="15.77734375" customWidth="1"/>
    <col min="8" max="8" width="15.33203125" customWidth="1"/>
    <col min="9" max="9" width="11.6640625" customWidth="1"/>
    <col min="10" max="10" width="14.5546875" bestFit="1" customWidth="1"/>
    <col min="11" max="11" width="10.33203125" customWidth="1"/>
  </cols>
  <sheetData>
    <row r="1" spans="1:11" s="8" customFormat="1" ht="18" x14ac:dyDescent="0.35">
      <c r="A1" s="7" t="s">
        <v>25</v>
      </c>
      <c r="E1" s="9"/>
      <c r="F1" s="9"/>
      <c r="G1" s="9"/>
      <c r="H1" s="9"/>
      <c r="I1" s="9"/>
      <c r="J1" s="9"/>
    </row>
    <row r="2" spans="1:11" s="8" customFormat="1" ht="18" x14ac:dyDescent="0.35">
      <c r="A2" s="7" t="s">
        <v>29</v>
      </c>
      <c r="E2" s="9"/>
      <c r="F2" s="9"/>
      <c r="G2" s="9"/>
      <c r="H2" s="9"/>
      <c r="I2" s="9"/>
      <c r="J2" s="9"/>
    </row>
    <row r="3" spans="1:11" s="12" customFormat="1" ht="15.6" x14ac:dyDescent="0.3">
      <c r="A3" s="10" t="s">
        <v>26</v>
      </c>
      <c r="B3" s="11"/>
      <c r="C3" s="11"/>
      <c r="D3" s="18"/>
    </row>
    <row r="4" spans="1:11" s="12" customFormat="1" ht="15.6" x14ac:dyDescent="0.3">
      <c r="B4" s="13"/>
      <c r="C4" s="13"/>
    </row>
    <row r="5" spans="1:11" s="12" customFormat="1" ht="31.2" x14ac:dyDescent="0.3">
      <c r="A5" s="13" t="s">
        <v>0</v>
      </c>
      <c r="B5" s="13" t="s">
        <v>1</v>
      </c>
      <c r="C5" s="13" t="s">
        <v>18</v>
      </c>
      <c r="D5" s="13" t="s">
        <v>8</v>
      </c>
      <c r="E5" s="13" t="s">
        <v>9</v>
      </c>
      <c r="F5" s="13" t="s">
        <v>12</v>
      </c>
      <c r="G5" s="13" t="s">
        <v>13</v>
      </c>
      <c r="H5" s="13" t="s">
        <v>14</v>
      </c>
      <c r="I5" s="13" t="s">
        <v>10</v>
      </c>
      <c r="J5" s="13" t="s">
        <v>15</v>
      </c>
      <c r="K5" s="13" t="s">
        <v>11</v>
      </c>
    </row>
    <row r="6" spans="1:11" s="23" customFormat="1" ht="15.6" x14ac:dyDescent="0.3">
      <c r="A6" s="34" t="s">
        <v>44</v>
      </c>
      <c r="B6" s="34" t="s">
        <v>45</v>
      </c>
      <c r="C6" s="34" t="s">
        <v>46</v>
      </c>
      <c r="D6" s="34" t="s">
        <v>47</v>
      </c>
      <c r="E6" s="11">
        <v>23</v>
      </c>
      <c r="F6" s="17">
        <v>25000000</v>
      </c>
      <c r="G6" s="17">
        <v>40000000</v>
      </c>
      <c r="H6" s="17">
        <v>30000000</v>
      </c>
      <c r="I6" s="30">
        <f>G6/H6</f>
        <v>1.3333333333333333</v>
      </c>
      <c r="J6" s="17">
        <v>5000000</v>
      </c>
      <c r="K6" s="30">
        <f>G6/J6</f>
        <v>8</v>
      </c>
    </row>
    <row r="7" spans="1:11" s="23" customFormat="1" ht="15.6" x14ac:dyDescent="0.3">
      <c r="A7" s="34" t="s">
        <v>48</v>
      </c>
      <c r="B7" s="34" t="s">
        <v>49</v>
      </c>
      <c r="C7" s="34" t="s">
        <v>50</v>
      </c>
      <c r="D7" s="34" t="s">
        <v>51</v>
      </c>
      <c r="E7" s="11">
        <v>6</v>
      </c>
      <c r="F7" s="17">
        <v>8000000</v>
      </c>
      <c r="G7" s="17">
        <v>15000000</v>
      </c>
      <c r="H7" s="17">
        <v>12000000</v>
      </c>
      <c r="I7" s="30">
        <f>G7/H7</f>
        <v>1.25</v>
      </c>
      <c r="J7" s="17">
        <v>2000000</v>
      </c>
      <c r="K7" s="30">
        <f>G7/J7</f>
        <v>7.5</v>
      </c>
    </row>
    <row r="8" spans="1:11" s="23" customFormat="1" ht="15.6" x14ac:dyDescent="0.3">
      <c r="A8" s="34" t="s">
        <v>52</v>
      </c>
      <c r="B8" s="34" t="s">
        <v>53</v>
      </c>
      <c r="C8" s="34" t="s">
        <v>54</v>
      </c>
      <c r="D8" s="34" t="s">
        <v>55</v>
      </c>
      <c r="E8" s="11">
        <v>5</v>
      </c>
      <c r="F8" s="17">
        <v>50000000</v>
      </c>
      <c r="G8" s="17">
        <v>150000000</v>
      </c>
      <c r="H8" s="17">
        <v>12000000</v>
      </c>
      <c r="I8" s="30">
        <f>G8/H8</f>
        <v>12.5</v>
      </c>
      <c r="J8" s="17">
        <v>-15000000</v>
      </c>
      <c r="K8" s="30" t="s">
        <v>27</v>
      </c>
    </row>
    <row r="9" spans="1:11" s="23" customFormat="1" ht="15.6" x14ac:dyDescent="0.3">
      <c r="A9" s="34" t="s">
        <v>56</v>
      </c>
      <c r="B9" s="34" t="s">
        <v>57</v>
      </c>
      <c r="C9" s="34" t="s">
        <v>58</v>
      </c>
      <c r="D9" s="34" t="s">
        <v>59</v>
      </c>
      <c r="E9" s="11">
        <v>6</v>
      </c>
      <c r="F9" s="17">
        <v>4000000</v>
      </c>
      <c r="G9" s="17">
        <v>15000000</v>
      </c>
      <c r="H9" s="17">
        <v>10000000</v>
      </c>
      <c r="I9" s="30">
        <f>G9/H9</f>
        <v>1.5</v>
      </c>
      <c r="J9" s="17">
        <v>5000000</v>
      </c>
      <c r="K9" s="30">
        <f>G9/J9</f>
        <v>3</v>
      </c>
    </row>
    <row r="10" spans="1:11" s="23" customFormat="1" ht="15.6" x14ac:dyDescent="0.3">
      <c r="A10" s="34" t="s">
        <v>60</v>
      </c>
      <c r="B10" s="34" t="s">
        <v>61</v>
      </c>
      <c r="C10" s="34" t="s">
        <v>62</v>
      </c>
      <c r="D10" s="34" t="s">
        <v>63</v>
      </c>
      <c r="E10" s="11">
        <v>9</v>
      </c>
      <c r="F10" s="17">
        <v>6000000</v>
      </c>
      <c r="G10" s="17">
        <v>12000000</v>
      </c>
      <c r="H10" s="17">
        <v>15000000</v>
      </c>
      <c r="I10" s="30">
        <f>G10/H10</f>
        <v>0.8</v>
      </c>
      <c r="J10" s="17">
        <v>2000000</v>
      </c>
      <c r="K10" s="30">
        <f>G10/J10</f>
        <v>6</v>
      </c>
    </row>
    <row r="11" spans="1:11" s="23" customFormat="1" ht="15.6" x14ac:dyDescent="0.3">
      <c r="A11" s="36" t="s">
        <v>16</v>
      </c>
      <c r="B11" s="32"/>
      <c r="C11" s="32"/>
      <c r="D11" s="32"/>
      <c r="E11" s="22"/>
      <c r="F11" s="22"/>
      <c r="G11" s="22"/>
      <c r="H11" s="22"/>
      <c r="I11" s="24"/>
      <c r="J11" s="22"/>
      <c r="K11" s="24"/>
    </row>
    <row r="12" spans="1:11" s="23" customFormat="1" ht="15.6" x14ac:dyDescent="0.3">
      <c r="A12" s="37" t="s">
        <v>17</v>
      </c>
      <c r="B12" s="33"/>
      <c r="C12" s="33"/>
      <c r="D12" s="33"/>
      <c r="E12" s="25"/>
      <c r="F12" s="25"/>
      <c r="G12" s="25"/>
      <c r="H12" s="25"/>
      <c r="I12" s="26"/>
      <c r="J12" s="25"/>
      <c r="K12" s="26"/>
    </row>
    <row r="13" spans="1:11" s="12" customFormat="1" ht="15.6" x14ac:dyDescent="0.3">
      <c r="A13" s="16"/>
      <c r="B13" s="27"/>
      <c r="C13" s="27"/>
      <c r="D13" s="28" t="s">
        <v>4</v>
      </c>
      <c r="E13" s="31">
        <f>AVERAGE(E6:E12)</f>
        <v>9.8000000000000007</v>
      </c>
      <c r="F13" s="21">
        <f t="shared" ref="F13:K13" si="0">AVERAGE(F6:F12)</f>
        <v>18600000</v>
      </c>
      <c r="G13" s="21">
        <f t="shared" si="0"/>
        <v>46400000</v>
      </c>
      <c r="H13" s="21">
        <f t="shared" si="0"/>
        <v>15800000</v>
      </c>
      <c r="I13" s="21">
        <f t="shared" si="0"/>
        <v>3.4766666666666666</v>
      </c>
      <c r="J13" s="21">
        <f t="shared" si="0"/>
        <v>-200000</v>
      </c>
      <c r="K13" s="21">
        <f t="shared" si="0"/>
        <v>6.125</v>
      </c>
    </row>
    <row r="14" spans="1:11" s="12" customFormat="1" ht="15.6" x14ac:dyDescent="0.3">
      <c r="A14" s="16"/>
      <c r="D14" s="28" t="s">
        <v>5</v>
      </c>
      <c r="E14" s="31">
        <f>MEDIAN(E6:E12)</f>
        <v>6</v>
      </c>
      <c r="F14" s="21">
        <f t="shared" ref="F14:K14" si="1">MEDIAN(F6:F12)</f>
        <v>8000000</v>
      </c>
      <c r="G14" s="21">
        <f t="shared" si="1"/>
        <v>15000000</v>
      </c>
      <c r="H14" s="21">
        <f t="shared" si="1"/>
        <v>12000000</v>
      </c>
      <c r="I14" s="21">
        <f t="shared" si="1"/>
        <v>1.3333333333333333</v>
      </c>
      <c r="J14" s="21">
        <f t="shared" si="1"/>
        <v>2000000</v>
      </c>
      <c r="K14" s="21">
        <f t="shared" si="1"/>
        <v>6.75</v>
      </c>
    </row>
    <row r="15" spans="1:11" s="12" customFormat="1" ht="15.6" x14ac:dyDescent="0.3">
      <c r="A15" s="16"/>
      <c r="D15" s="28" t="s">
        <v>24</v>
      </c>
      <c r="E15" s="31">
        <f>_xlfn.STDEV.S(E6:E12)</f>
        <v>7.5299402388066801</v>
      </c>
      <c r="F15" s="21">
        <f t="shared" ref="F15:K15" si="2">_xlfn.STDEV.S(F6:F12)</f>
        <v>19437077.969694931</v>
      </c>
      <c r="G15" s="21">
        <f t="shared" si="2"/>
        <v>59011015.920758389</v>
      </c>
      <c r="H15" s="21">
        <f t="shared" si="2"/>
        <v>8136338.2427231967</v>
      </c>
      <c r="I15" s="21">
        <f t="shared" si="2"/>
        <v>5.0508470136755825</v>
      </c>
      <c r="J15" s="21">
        <f t="shared" si="2"/>
        <v>8408329.2038311623</v>
      </c>
      <c r="K15" s="21">
        <f t="shared" si="2"/>
        <v>2.25</v>
      </c>
    </row>
    <row r="16" spans="1:11" s="12" customFormat="1" ht="15.6" x14ac:dyDescent="0.3">
      <c r="A16" s="16"/>
      <c r="D16" s="28" t="s">
        <v>6</v>
      </c>
      <c r="E16" s="31">
        <f>MAX(E6:E12)</f>
        <v>23</v>
      </c>
      <c r="F16" s="21">
        <f t="shared" ref="F16:K16" si="3">MAX(F6:F12)</f>
        <v>50000000</v>
      </c>
      <c r="G16" s="21">
        <f t="shared" si="3"/>
        <v>150000000</v>
      </c>
      <c r="H16" s="21">
        <f t="shared" si="3"/>
        <v>30000000</v>
      </c>
      <c r="I16" s="21">
        <f t="shared" si="3"/>
        <v>12.5</v>
      </c>
      <c r="J16" s="21">
        <f t="shared" si="3"/>
        <v>5000000</v>
      </c>
      <c r="K16" s="21">
        <f t="shared" si="3"/>
        <v>8</v>
      </c>
    </row>
    <row r="17" spans="1:11" s="12" customFormat="1" ht="15.6" x14ac:dyDescent="0.3">
      <c r="A17" s="16"/>
      <c r="D17" s="28" t="s">
        <v>7</v>
      </c>
      <c r="E17" s="31">
        <f>MIN(E6:E12)</f>
        <v>5</v>
      </c>
      <c r="F17" s="21">
        <f t="shared" ref="F17:K17" si="4">MIN(F6:F12)</f>
        <v>4000000</v>
      </c>
      <c r="G17" s="21">
        <f t="shared" si="4"/>
        <v>12000000</v>
      </c>
      <c r="H17" s="21">
        <f t="shared" si="4"/>
        <v>10000000</v>
      </c>
      <c r="I17" s="21">
        <f t="shared" si="4"/>
        <v>0.8</v>
      </c>
      <c r="J17" s="21">
        <f t="shared" si="4"/>
        <v>-15000000</v>
      </c>
      <c r="K17" s="21">
        <f t="shared" si="4"/>
        <v>3</v>
      </c>
    </row>
    <row r="18" spans="1:11" s="12" customFormat="1" ht="15.6" x14ac:dyDescent="0.3">
      <c r="A18" s="16"/>
      <c r="D18" s="28"/>
      <c r="E18" s="21"/>
      <c r="F18" s="29"/>
      <c r="G18" s="29"/>
      <c r="H18" s="29"/>
      <c r="I18" s="29"/>
      <c r="J18" s="29"/>
      <c r="K18" s="29"/>
    </row>
    <row r="19" spans="1:11" s="12" customFormat="1" ht="15.6" x14ac:dyDescent="0.3">
      <c r="A19" s="16"/>
      <c r="D19" s="28"/>
      <c r="H19" s="31"/>
      <c r="I19" s="35"/>
      <c r="J19" s="31"/>
    </row>
    <row r="20" spans="1:11" x14ac:dyDescent="0.3">
      <c r="A20" s="1"/>
      <c r="D20" s="4"/>
      <c r="H20" s="3"/>
      <c r="I20" s="5"/>
      <c r="J20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Copyright</vt:lpstr>
      <vt:lpstr>Investment Comparables</vt:lpstr>
      <vt:lpstr>Exit Comparables</vt:lpstr>
    </vt:vector>
  </TitlesOfParts>
  <Company>Universita' Luigi Bocconi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Da Rin</dc:creator>
  <cp:lastModifiedBy>Marco Da Rin</cp:lastModifiedBy>
  <dcterms:created xsi:type="dcterms:W3CDTF">2020-06-29T21:11:33Z</dcterms:created>
  <dcterms:modified xsi:type="dcterms:W3CDTF">2021-05-14T17:56:25Z</dcterms:modified>
</cp:coreProperties>
</file>