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2" r:id="rId1"/>
    <sheet name="Secondari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19" i="1"/>
  <c r="G20" i="1"/>
  <c r="H19" i="1" s="1"/>
  <c r="C20" i="1"/>
  <c r="D19" i="1"/>
  <c r="G18" i="1" l="1"/>
  <c r="D18" i="1"/>
  <c r="G17" i="1"/>
  <c r="D17" i="1"/>
  <c r="G16" i="1"/>
  <c r="D16" i="1"/>
  <c r="G15" i="1"/>
  <c r="F15" i="1"/>
  <c r="D15" i="1"/>
  <c r="F14" i="1"/>
  <c r="F6" i="1" s="1"/>
  <c r="D14" i="1"/>
  <c r="G13" i="1"/>
  <c r="D13" i="1"/>
  <c r="G12" i="1"/>
  <c r="D12" i="1"/>
  <c r="G11" i="1"/>
  <c r="D11" i="1"/>
  <c r="F9" i="1"/>
  <c r="F8" i="1"/>
  <c r="C8" i="1"/>
  <c r="D20" i="1" l="1"/>
  <c r="G14" i="1"/>
  <c r="H16" i="1" l="1"/>
  <c r="H15" i="1"/>
  <c r="H13" i="1"/>
  <c r="F7" i="1"/>
  <c r="H11" i="1"/>
  <c r="H17" i="1"/>
  <c r="H18" i="1"/>
  <c r="H12" i="1"/>
  <c r="H14" i="1"/>
  <c r="H20" i="1" l="1"/>
</calcChain>
</file>

<file path=xl/sharedStrings.xml><?xml version="1.0" encoding="utf-8"?>
<sst xmlns="http://schemas.openxmlformats.org/spreadsheetml/2006/main" count="31" uniqueCount="28">
  <si>
    <t xml:space="preserve"> </t>
  </si>
  <si>
    <t>Series C</t>
  </si>
  <si>
    <t>Proposed Series D</t>
  </si>
  <si>
    <t>Price per share ($)</t>
  </si>
  <si>
    <t>Investment ($)</t>
  </si>
  <si>
    <t>Post-money valuation ($)</t>
  </si>
  <si>
    <t>Pre-money valuation ($)</t>
  </si>
  <si>
    <t>Value of secondary sale ($)</t>
  </si>
  <si>
    <t>Shares held</t>
  </si>
  <si>
    <t>Ownership Fraction</t>
  </si>
  <si>
    <t>Shares bought</t>
  </si>
  <si>
    <t>Ownership fraction</t>
  </si>
  <si>
    <t>Founders</t>
  </si>
  <si>
    <t>Other common shares</t>
  </si>
  <si>
    <t>© 2020 Marco Da Rin and Thomas Hellmann</t>
  </si>
  <si>
    <t>Fundamentals of Entrepreneurial Finance</t>
  </si>
  <si>
    <t>Chapter 11</t>
  </si>
  <si>
    <t>Secondaries</t>
  </si>
  <si>
    <t>Real Options Valuation</t>
  </si>
  <si>
    <t>green background = input cells (from which formulas derive results)</t>
  </si>
  <si>
    <t>(this table replicates and extends the table in the WorkHorse Box 11.3 in the book)</t>
  </si>
  <si>
    <t>Michael Archie</t>
  </si>
  <si>
    <t>Eagle-I Ventures</t>
  </si>
  <si>
    <t>Coyo-T Capital</t>
  </si>
  <si>
    <t>JetLuck</t>
  </si>
  <si>
    <t>GestütenTechnik</t>
  </si>
  <si>
    <t>Stanley Goldmorgan</t>
  </si>
  <si>
    <t>… other investors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</si>
</sst>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3" fontId="5" fillId="2" borderId="0" xfId="0" applyNumberFormat="1" applyFont="1" applyFill="1" applyBorder="1"/>
    <xf numFmtId="164" fontId="6" fillId="0" borderId="0" xfId="0" applyNumberFormat="1" applyFont="1" applyBorder="1"/>
    <xf numFmtId="164" fontId="5" fillId="0" borderId="0" xfId="0" applyNumberFormat="1" applyFont="1" applyBorder="1"/>
    <xf numFmtId="3" fontId="5" fillId="0" borderId="0" xfId="0" applyNumberFormat="1" applyFont="1" applyBorder="1"/>
    <xf numFmtId="3" fontId="5" fillId="2" borderId="1" xfId="0" applyNumberFormat="1" applyFont="1" applyFill="1" applyBorder="1"/>
    <xf numFmtId="164" fontId="6" fillId="0" borderId="1" xfId="0" applyNumberFormat="1" applyFont="1" applyBorder="1"/>
    <xf numFmtId="3" fontId="5" fillId="0" borderId="1" xfId="0" applyNumberFormat="1" applyFont="1" applyBorder="1"/>
    <xf numFmtId="9" fontId="6" fillId="0" borderId="0" xfId="0" applyNumberFormat="1" applyFont="1" applyBorder="1"/>
    <xf numFmtId="9" fontId="5" fillId="0" borderId="0" xfId="0" applyNumberFormat="1" applyFont="1" applyBorder="1"/>
    <xf numFmtId="0" fontId="5" fillId="0" borderId="0" xfId="0" applyFont="1" applyBorder="1"/>
    <xf numFmtId="3" fontId="5" fillId="2" borderId="0" xfId="0" applyNumberFormat="1" applyFont="1" applyFill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" fillId="0" borderId="0" xfId="1" applyBorder="1" applyAlignment="1">
      <alignment wrapText="1"/>
    </xf>
    <xf numFmtId="0" fontId="1" fillId="0" borderId="1" xfId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F16" sqref="F16"/>
    </sheetView>
  </sheetViews>
  <sheetFormatPr defaultRowHeight="14.4" x14ac:dyDescent="0.3"/>
  <sheetData>
    <row r="2" spans="1:1" ht="16.8" customHeight="1" x14ac:dyDescent="0.3"/>
    <row r="3" spans="1:1" ht="18" x14ac:dyDescent="0.35">
      <c r="A3" s="1" t="s">
        <v>14</v>
      </c>
    </row>
    <row r="4" spans="1:1" ht="18" x14ac:dyDescent="0.35">
      <c r="A4" s="1" t="s">
        <v>15</v>
      </c>
    </row>
    <row r="5" spans="1:1" ht="18" x14ac:dyDescent="0.35">
      <c r="A5" s="1" t="s">
        <v>16</v>
      </c>
    </row>
    <row r="6" spans="1:1" ht="18" x14ac:dyDescent="0.35">
      <c r="A6" s="1" t="s">
        <v>17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A20" sqref="A20"/>
    </sheetView>
  </sheetViews>
  <sheetFormatPr defaultColWidth="16" defaultRowHeight="14.4" x14ac:dyDescent="0.3"/>
  <cols>
    <col min="1" max="1" width="60.88671875" bestFit="1" customWidth="1"/>
    <col min="2" max="2" width="25.6640625" customWidth="1"/>
    <col min="3" max="4" width="12.21875" customWidth="1"/>
    <col min="5" max="5" width="4.44140625" customWidth="1"/>
    <col min="6" max="8" width="12" customWidth="1"/>
  </cols>
  <sheetData>
    <row r="1" spans="1:19" ht="18" x14ac:dyDescent="0.35">
      <c r="A1" s="2" t="s">
        <v>18</v>
      </c>
      <c r="C1" s="3"/>
      <c r="F1" s="3"/>
      <c r="G1" s="3"/>
      <c r="H1" s="4"/>
      <c r="I1" s="4"/>
      <c r="J1" s="4"/>
      <c r="L1" s="3"/>
      <c r="N1" s="4"/>
      <c r="S1" s="3"/>
    </row>
    <row r="2" spans="1:19" ht="18" x14ac:dyDescent="0.35">
      <c r="A2" s="2" t="s">
        <v>20</v>
      </c>
      <c r="B2" s="3"/>
      <c r="C2" s="3"/>
      <c r="D2" s="3"/>
      <c r="E2" s="3"/>
      <c r="F2" s="3"/>
      <c r="G2" s="3"/>
      <c r="H2" s="4"/>
      <c r="I2" s="4"/>
      <c r="J2" s="4"/>
      <c r="L2" s="3"/>
      <c r="N2" s="4"/>
      <c r="S2" s="3"/>
    </row>
    <row r="3" spans="1:19" x14ac:dyDescent="0.3">
      <c r="A3" s="5" t="s">
        <v>19</v>
      </c>
      <c r="B3" s="3"/>
      <c r="C3" s="3"/>
      <c r="D3" s="3"/>
      <c r="E3" s="3"/>
      <c r="F3" s="3"/>
      <c r="G3" s="3"/>
      <c r="H3" s="4"/>
      <c r="I3" s="6"/>
      <c r="J3" s="6"/>
      <c r="N3" s="6"/>
    </row>
    <row r="4" spans="1:19" ht="15" customHeight="1" x14ac:dyDescent="0.3">
      <c r="B4" s="8" t="s">
        <v>0</v>
      </c>
      <c r="C4" s="27" t="s">
        <v>1</v>
      </c>
      <c r="D4" s="27"/>
      <c r="E4" s="9"/>
      <c r="F4" s="27" t="s">
        <v>2</v>
      </c>
      <c r="G4" s="27"/>
      <c r="H4" s="27"/>
    </row>
    <row r="5" spans="1:19" ht="15" customHeight="1" x14ac:dyDescent="0.3">
      <c r="B5" s="7" t="s">
        <v>3</v>
      </c>
      <c r="C5" s="28">
        <v>20</v>
      </c>
      <c r="D5" s="28"/>
      <c r="E5" s="10"/>
      <c r="F5" s="28">
        <v>25</v>
      </c>
      <c r="G5" s="28"/>
      <c r="H5" s="28"/>
    </row>
    <row r="6" spans="1:19" ht="15" customHeight="1" x14ac:dyDescent="0.3">
      <c r="B6" s="7" t="s">
        <v>4</v>
      </c>
      <c r="C6" s="25">
        <v>17666666.666666601</v>
      </c>
      <c r="D6" s="25"/>
      <c r="E6" s="9"/>
      <c r="F6" s="25">
        <f>F20*F5</f>
        <v>20000000</v>
      </c>
      <c r="G6" s="25"/>
      <c r="H6" s="25"/>
    </row>
    <row r="7" spans="1:19" ht="15" customHeight="1" x14ac:dyDescent="0.3">
      <c r="B7" s="7" t="s">
        <v>5</v>
      </c>
      <c r="C7" s="25">
        <v>80000000</v>
      </c>
      <c r="D7" s="25"/>
      <c r="E7" s="9"/>
      <c r="F7" s="25">
        <f>G20*F5</f>
        <v>120000000</v>
      </c>
      <c r="G7" s="25"/>
      <c r="H7" s="25"/>
    </row>
    <row r="8" spans="1:19" ht="15" customHeight="1" x14ac:dyDescent="0.3">
      <c r="B8" s="7" t="s">
        <v>6</v>
      </c>
      <c r="C8" s="26">
        <f>C7-C6</f>
        <v>62333333.333333403</v>
      </c>
      <c r="D8" s="26"/>
      <c r="E8" s="9"/>
      <c r="F8" s="26">
        <f>F5*C20</f>
        <v>100000000</v>
      </c>
      <c r="G8" s="26"/>
      <c r="H8" s="26"/>
    </row>
    <row r="9" spans="1:19" ht="15" customHeight="1" x14ac:dyDescent="0.3">
      <c r="B9" s="7" t="s">
        <v>7</v>
      </c>
      <c r="C9" s="9"/>
      <c r="D9" s="9"/>
      <c r="E9" s="9"/>
      <c r="F9" s="26">
        <f>F15*F5</f>
        <v>11697850.267379681</v>
      </c>
      <c r="G9" s="26"/>
      <c r="H9" s="26"/>
    </row>
    <row r="10" spans="1:19" ht="46.8" x14ac:dyDescent="0.3">
      <c r="B10" s="11"/>
      <c r="C10" s="12" t="s">
        <v>8</v>
      </c>
      <c r="D10" s="13" t="s">
        <v>9</v>
      </c>
      <c r="E10" s="14"/>
      <c r="F10" s="12" t="s">
        <v>10</v>
      </c>
      <c r="G10" s="12" t="s">
        <v>8</v>
      </c>
      <c r="H10" s="13" t="s">
        <v>11</v>
      </c>
    </row>
    <row r="11" spans="1:19" ht="15.6" x14ac:dyDescent="0.3">
      <c r="B11" s="7" t="s">
        <v>12</v>
      </c>
      <c r="C11" s="15">
        <v>800000</v>
      </c>
      <c r="D11" s="16">
        <f t="shared" ref="D11:D19" si="0">C11/C$20</f>
        <v>0.2</v>
      </c>
      <c r="E11" s="17"/>
      <c r="F11" s="15">
        <v>0</v>
      </c>
      <c r="G11" s="18">
        <f t="shared" ref="G11" si="1">C11+F11</f>
        <v>800000</v>
      </c>
      <c r="H11" s="16">
        <f t="shared" ref="H11:H19" si="2">G11/G$20</f>
        <v>0.16666666666666666</v>
      </c>
    </row>
    <row r="12" spans="1:19" ht="15.6" x14ac:dyDescent="0.3">
      <c r="A12" s="3"/>
      <c r="B12" s="29" t="s">
        <v>13</v>
      </c>
      <c r="C12" s="15">
        <v>525000</v>
      </c>
      <c r="D12" s="16">
        <f t="shared" si="0"/>
        <v>0.13125000000000001</v>
      </c>
      <c r="E12" s="17"/>
      <c r="F12" s="15">
        <v>0</v>
      </c>
      <c r="G12" s="18">
        <f t="shared" ref="G12:G19" si="3">F12+C12</f>
        <v>525000</v>
      </c>
      <c r="H12" s="16">
        <f t="shared" si="2"/>
        <v>0.109375</v>
      </c>
    </row>
    <row r="13" spans="1:19" ht="15.6" x14ac:dyDescent="0.3">
      <c r="A13" s="3"/>
      <c r="B13" s="29" t="s">
        <v>21</v>
      </c>
      <c r="C13" s="15">
        <v>179166.66666666599</v>
      </c>
      <c r="D13" s="16">
        <f t="shared" si="0"/>
        <v>4.4791666666666494E-2</v>
      </c>
      <c r="E13" s="17"/>
      <c r="F13" s="15">
        <v>0</v>
      </c>
      <c r="G13" s="18">
        <f t="shared" si="3"/>
        <v>179166.66666666599</v>
      </c>
      <c r="H13" s="16">
        <f t="shared" si="2"/>
        <v>3.7326388888888749E-2</v>
      </c>
    </row>
    <row r="14" spans="1:19" ht="15.6" x14ac:dyDescent="0.3">
      <c r="A14" s="3"/>
      <c r="B14" s="29" t="s">
        <v>22</v>
      </c>
      <c r="C14" s="15">
        <v>467914.01069518726</v>
      </c>
      <c r="D14" s="16">
        <f t="shared" si="0"/>
        <v>0.11697850267379681</v>
      </c>
      <c r="E14" s="17"/>
      <c r="F14" s="15">
        <f>-C14</f>
        <v>-467914.01069518726</v>
      </c>
      <c r="G14" s="18">
        <f t="shared" si="3"/>
        <v>0</v>
      </c>
      <c r="H14" s="16">
        <f t="shared" si="2"/>
        <v>0</v>
      </c>
    </row>
    <row r="15" spans="1:19" ht="15.6" x14ac:dyDescent="0.3">
      <c r="A15" s="3"/>
      <c r="B15" s="29" t="s">
        <v>23</v>
      </c>
      <c r="C15" s="15">
        <v>614973.6898395723</v>
      </c>
      <c r="D15" s="16">
        <f t="shared" si="0"/>
        <v>0.15374342245989309</v>
      </c>
      <c r="E15" s="17"/>
      <c r="F15" s="15">
        <f>C14</f>
        <v>467914.01069518726</v>
      </c>
      <c r="G15" s="18">
        <f t="shared" si="3"/>
        <v>1082887.7005347596</v>
      </c>
      <c r="H15" s="16">
        <f t="shared" si="2"/>
        <v>0.22560160427807491</v>
      </c>
    </row>
    <row r="16" spans="1:19" ht="15.6" x14ac:dyDescent="0.3">
      <c r="A16" s="3"/>
      <c r="B16" s="29" t="s">
        <v>24</v>
      </c>
      <c r="C16" s="15">
        <v>800000</v>
      </c>
      <c r="D16" s="16">
        <f t="shared" si="0"/>
        <v>0.2</v>
      </c>
      <c r="E16" s="17"/>
      <c r="F16" s="15">
        <v>400000</v>
      </c>
      <c r="G16" s="18">
        <f t="shared" si="3"/>
        <v>1200000</v>
      </c>
      <c r="H16" s="16">
        <f t="shared" si="2"/>
        <v>0.25</v>
      </c>
      <c r="M16" t="s">
        <v>0</v>
      </c>
    </row>
    <row r="17" spans="1:8" ht="15.6" x14ac:dyDescent="0.3">
      <c r="A17" s="3"/>
      <c r="B17" s="29" t="s">
        <v>25</v>
      </c>
      <c r="C17" s="15">
        <v>344919.78609625675</v>
      </c>
      <c r="D17" s="16">
        <f t="shared" si="0"/>
        <v>8.6229946524064183E-2</v>
      </c>
      <c r="E17" s="17"/>
      <c r="F17" s="15">
        <v>400000</v>
      </c>
      <c r="G17" s="18">
        <f t="shared" si="3"/>
        <v>744919.78609625669</v>
      </c>
      <c r="H17" s="16">
        <f t="shared" si="2"/>
        <v>0.1551916221033868</v>
      </c>
    </row>
    <row r="18" spans="1:8" ht="15.6" x14ac:dyDescent="0.3">
      <c r="A18" s="3"/>
      <c r="B18" s="29" t="s">
        <v>26</v>
      </c>
      <c r="C18" s="15">
        <v>268025.84670231765</v>
      </c>
      <c r="D18" s="16">
        <f t="shared" si="0"/>
        <v>6.7006461675579415E-2</v>
      </c>
      <c r="E18" s="17"/>
      <c r="F18" s="15">
        <v>0</v>
      </c>
      <c r="G18" s="18">
        <f t="shared" si="3"/>
        <v>268025.84670231765</v>
      </c>
      <c r="H18" s="16">
        <f t="shared" si="2"/>
        <v>5.5838718062982844E-2</v>
      </c>
    </row>
    <row r="19" spans="1:8" ht="15.6" x14ac:dyDescent="0.3">
      <c r="B19" s="30" t="s">
        <v>27</v>
      </c>
      <c r="C19" s="19">
        <v>0</v>
      </c>
      <c r="D19" s="20">
        <f t="shared" si="0"/>
        <v>0</v>
      </c>
      <c r="E19" s="17"/>
      <c r="F19" s="19">
        <v>0</v>
      </c>
      <c r="G19" s="21">
        <f t="shared" si="3"/>
        <v>0</v>
      </c>
      <c r="H19" s="20">
        <f t="shared" si="2"/>
        <v>0</v>
      </c>
    </row>
    <row r="20" spans="1:8" ht="15.6" x14ac:dyDescent="0.3">
      <c r="B20" s="7" t="s">
        <v>0</v>
      </c>
      <c r="C20" s="18">
        <f>SUM(C11:C19)</f>
        <v>4000000</v>
      </c>
      <c r="D20" s="22">
        <f>SUM(D11:D19)</f>
        <v>1</v>
      </c>
      <c r="E20" s="23"/>
      <c r="F20" s="18">
        <f>SUM(F11:F19)</f>
        <v>800000</v>
      </c>
      <c r="G20" s="18">
        <f>SUM(G11:G19)</f>
        <v>4800000</v>
      </c>
      <c r="H20" s="22">
        <f>SUM(H11:H19)</f>
        <v>0.99999999999999978</v>
      </c>
    </row>
    <row r="21" spans="1:8" ht="15.6" x14ac:dyDescent="0.3">
      <c r="B21" s="24"/>
      <c r="C21" s="24"/>
      <c r="D21" s="24"/>
      <c r="E21" s="24"/>
      <c r="F21" s="24"/>
      <c r="G21" s="24"/>
      <c r="H21" s="24"/>
    </row>
  </sheetData>
  <mergeCells count="11">
    <mergeCell ref="C4:D4"/>
    <mergeCell ref="F4:H4"/>
    <mergeCell ref="C5:D5"/>
    <mergeCell ref="F5:H5"/>
    <mergeCell ref="C6:D6"/>
    <mergeCell ref="F6:H6"/>
    <mergeCell ref="C7:D7"/>
    <mergeCell ref="F7:H7"/>
    <mergeCell ref="C8:D8"/>
    <mergeCell ref="F8:H8"/>
    <mergeCell ref="F9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Secondaries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2020-07-08T21:47:46Z</dcterms:created>
  <dcterms:modified xsi:type="dcterms:W3CDTF">2021-05-15T15:47:47Z</dcterms:modified>
</cp:coreProperties>
</file>