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"/>
    </mc:Choice>
  </mc:AlternateContent>
  <bookViews>
    <workbookView xWindow="0" yWindow="0" windowWidth="23040" windowHeight="9192"/>
  </bookViews>
  <sheets>
    <sheet name="Copyright" sheetId="2" r:id="rId1"/>
    <sheet name="Financing Unexpeced Growth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8" i="1"/>
  <c r="C7" i="1"/>
  <c r="D7" i="1" s="1"/>
  <c r="E7" i="1" s="1"/>
  <c r="E24" i="1" l="1"/>
  <c r="E22" i="1" s="1"/>
  <c r="D9" i="1"/>
  <c r="H6" i="1"/>
  <c r="H8" i="1" l="1"/>
  <c r="H14" i="1" s="1"/>
  <c r="B14" i="1"/>
  <c r="C33" i="1"/>
  <c r="C34" i="1" s="1"/>
  <c r="C35" i="1" s="1"/>
  <c r="C36" i="1" s="1"/>
  <c r="C37" i="1" s="1"/>
  <c r="C38" i="1" s="1"/>
  <c r="G8" i="1"/>
  <c r="G14" i="1" s="1"/>
  <c r="C6" i="1"/>
  <c r="B10" i="1"/>
  <c r="B30" i="1" s="1"/>
  <c r="C14" i="1" l="1"/>
  <c r="B31" i="1"/>
  <c r="B32" i="1" s="1"/>
  <c r="B33" i="1" s="1"/>
  <c r="B34" i="1" s="1"/>
  <c r="B35" i="1" s="1"/>
  <c r="B36" i="1" s="1"/>
  <c r="B37" i="1" s="1"/>
  <c r="B38" i="1" s="1"/>
  <c r="D30" i="1"/>
  <c r="E6" i="1"/>
  <c r="C10" i="1"/>
  <c r="D6" i="1"/>
  <c r="B15" i="1"/>
  <c r="B16" i="1"/>
  <c r="C8" i="1"/>
  <c r="C19" i="1" s="1"/>
  <c r="B29" i="1"/>
  <c r="D31" i="1" l="1"/>
  <c r="D32" i="1" s="1"/>
  <c r="D33" i="1" s="1"/>
  <c r="D34" i="1" s="1"/>
  <c r="D35" i="1" s="1"/>
  <c r="D36" i="1" s="1"/>
  <c r="D37" i="1" s="1"/>
  <c r="D38" i="1" s="1"/>
  <c r="E10" i="1"/>
  <c r="E8" i="1"/>
  <c r="E14" i="1" s="1"/>
  <c r="B17" i="1"/>
  <c r="D8" i="1"/>
  <c r="D14" i="1" s="1"/>
  <c r="D10" i="1"/>
  <c r="C16" i="1"/>
  <c r="C15" i="1"/>
  <c r="C17" i="1" l="1"/>
  <c r="D16" i="1"/>
  <c r="D20" i="1"/>
  <c r="D15" i="1"/>
  <c r="E16" i="1"/>
  <c r="E15" i="1"/>
  <c r="D17" i="1" l="1"/>
  <c r="E17" i="1"/>
</calcChain>
</file>

<file path=xl/sharedStrings.xml><?xml version="1.0" encoding="utf-8"?>
<sst xmlns="http://schemas.openxmlformats.org/spreadsheetml/2006/main" count="44" uniqueCount="38">
  <si>
    <t xml:space="preserve"> </t>
  </si>
  <si>
    <t>Working capital</t>
  </si>
  <si>
    <t>Factoring</t>
  </si>
  <si>
    <t>Trade credit</t>
  </si>
  <si>
    <t>Line of credit</t>
  </si>
  <si>
    <t>Factored</t>
  </si>
  <si>
    <t>Unfactored</t>
  </si>
  <si>
    <t>Supplier payments</t>
  </si>
  <si>
    <t>Customer receipts</t>
  </si>
  <si>
    <t>Balance</t>
  </si>
  <si>
    <t>Units sold</t>
  </si>
  <si>
    <t>Revenues per unit ($)</t>
  </si>
  <si>
    <t>Revenues ($)</t>
  </si>
  <si>
    <t>COGS per unit ($)</t>
  </si>
  <si>
    <t>COGS ($)</t>
  </si>
  <si>
    <t>Revenue collection period (days)</t>
  </si>
  <si>
    <t>90 or 0</t>
  </si>
  <si>
    <t>Inventories (days)</t>
  </si>
  <si>
    <t>Supplier collection period (days)</t>
  </si>
  <si>
    <t>Account receivables ($)</t>
  </si>
  <si>
    <t>Inventories ($)</t>
  </si>
  <si>
    <t>Account payables ($)</t>
  </si>
  <si>
    <t>Net working capital ($)</t>
  </si>
  <si>
    <t>Cost increase</t>
  </si>
  <si>
    <t>Credit line</t>
  </si>
  <si>
    <t>Monthly interest on credit line</t>
  </si>
  <si>
    <t>Implied annual interest rate</t>
  </si>
  <si>
    <t>Implied monthly interest rate</t>
  </si>
  <si>
    <t>Factoring discount</t>
  </si>
  <si>
    <t>Trade credit discount</t>
  </si>
  <si>
    <t>Fundamentals of Entrepreneurial Finance</t>
  </si>
  <si>
    <t>© 2020 Marco Da Rin and Thomas Hellmann</t>
  </si>
  <si>
    <t>Chapter 10</t>
  </si>
  <si>
    <t>Financing unexpected growth</t>
  </si>
  <si>
    <t>green background = input cells (from which formulas derive results)</t>
  </si>
  <si>
    <t>Financing Unexpected Growth</t>
  </si>
  <si>
    <t>(this table replicates the Table in WorkHorse Box 10.2 in the book)</t>
  </si>
  <si>
    <t>Lost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</si>
</sst>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3" fontId="3" fillId="2" borderId="0" xfId="0" applyNumberFormat="1" applyFont="1" applyFill="1" applyBorder="1"/>
    <xf numFmtId="3" fontId="3" fillId="0" borderId="0" xfId="0" applyNumberFormat="1" applyFont="1" applyBorder="1"/>
    <xf numFmtId="10" fontId="3" fillId="0" borderId="0" xfId="0" applyNumberFormat="1" applyFont="1" applyBorder="1"/>
    <xf numFmtId="164" fontId="3" fillId="2" borderId="0" xfId="0" applyNumberFormat="1" applyFont="1" applyFill="1" applyBorder="1"/>
    <xf numFmtId="164" fontId="3" fillId="0" borderId="0" xfId="0" applyNumberFormat="1" applyFont="1" applyBorder="1"/>
    <xf numFmtId="2" fontId="3" fillId="0" borderId="0" xfId="0" applyNumberFormat="1" applyFont="1" applyBorder="1"/>
    <xf numFmtId="0" fontId="3" fillId="2" borderId="0" xfId="0" applyFont="1" applyFill="1" applyBorder="1"/>
    <xf numFmtId="0" fontId="3" fillId="2" borderId="0" xfId="0" quotePrefix="1" applyFont="1" applyFill="1" applyBorder="1" applyAlignment="1">
      <alignment horizontal="right"/>
    </xf>
    <xf numFmtId="3" fontId="3" fillId="0" borderId="0" xfId="0" applyNumberFormat="1" applyFont="1"/>
    <xf numFmtId="10" fontId="3" fillId="0" borderId="0" xfId="0" applyNumberFormat="1" applyFont="1"/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6240" cy="3962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workbookViewId="0">
      <selection activeCell="A7" sqref="A7"/>
    </sheetView>
  </sheetViews>
  <sheetFormatPr defaultRowHeight="14.4" x14ac:dyDescent="0.3"/>
  <sheetData>
    <row r="2" spans="1:1" ht="16.8" customHeight="1" x14ac:dyDescent="0.3"/>
    <row r="3" spans="1:1" ht="18" x14ac:dyDescent="0.35">
      <c r="A3" s="1" t="s">
        <v>31</v>
      </c>
    </row>
    <row r="4" spans="1:1" ht="18" x14ac:dyDescent="0.35">
      <c r="A4" s="1" t="s">
        <v>30</v>
      </c>
    </row>
    <row r="5" spans="1:1" ht="18" x14ac:dyDescent="0.35">
      <c r="A5" s="1" t="s">
        <v>32</v>
      </c>
    </row>
    <row r="6" spans="1:1" ht="18" x14ac:dyDescent="0.35">
      <c r="A6" s="1" t="s">
        <v>33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E4" sqref="E4"/>
    </sheetView>
  </sheetViews>
  <sheetFormatPr defaultRowHeight="14.4" x14ac:dyDescent="0.3"/>
  <cols>
    <col min="1" max="1" width="46.44140625" customWidth="1"/>
    <col min="2" max="2" width="16.44140625" customWidth="1"/>
    <col min="3" max="3" width="10.109375" bestFit="1" customWidth="1"/>
    <col min="4" max="4" width="12.21875" customWidth="1"/>
    <col min="5" max="5" width="13.21875" customWidth="1"/>
    <col min="6" max="6" width="4.44140625" customWidth="1"/>
    <col min="7" max="7" width="9.109375" bestFit="1" customWidth="1"/>
    <col min="8" max="8" width="11.44140625" bestFit="1" customWidth="1"/>
    <col min="10" max="10" width="3.109375" customWidth="1"/>
    <col min="11" max="11" width="6.88671875" bestFit="1" customWidth="1"/>
    <col min="12" max="13" width="15.88671875" bestFit="1" customWidth="1"/>
    <col min="14" max="14" width="9.44140625" bestFit="1" customWidth="1"/>
  </cols>
  <sheetData>
    <row r="1" spans="1:9" s="3" customFormat="1" ht="18" x14ac:dyDescent="0.35">
      <c r="A1" s="2" t="s">
        <v>35</v>
      </c>
      <c r="C1" s="4"/>
      <c r="D1" s="4"/>
      <c r="E1" s="4"/>
      <c r="F1" s="4"/>
      <c r="G1" s="4"/>
      <c r="H1" s="4"/>
      <c r="I1" s="4"/>
    </row>
    <row r="2" spans="1:9" s="3" customFormat="1" ht="18" x14ac:dyDescent="0.35">
      <c r="A2" s="2" t="s">
        <v>36</v>
      </c>
      <c r="C2" s="4"/>
      <c r="D2" s="4"/>
      <c r="E2" s="4"/>
      <c r="F2" s="4"/>
      <c r="G2" s="4"/>
      <c r="H2" s="4"/>
      <c r="I2" s="4"/>
    </row>
    <row r="3" spans="1:9" s="6" customFormat="1" ht="15.6" x14ac:dyDescent="0.3">
      <c r="A3" s="5" t="s">
        <v>34</v>
      </c>
      <c r="B3" s="18"/>
      <c r="C3" s="7"/>
      <c r="D3" s="7"/>
      <c r="E3" s="7"/>
      <c r="F3" s="7"/>
      <c r="G3" s="7"/>
      <c r="H3" s="7"/>
      <c r="I3" s="7"/>
    </row>
    <row r="4" spans="1:9" s="8" customFormat="1" ht="15.6" x14ac:dyDescent="0.3"/>
    <row r="5" spans="1:9" s="8" customFormat="1" ht="15.6" x14ac:dyDescent="0.3">
      <c r="A5" s="6"/>
      <c r="B5" s="9" t="s">
        <v>1</v>
      </c>
      <c r="C5" s="9" t="s">
        <v>2</v>
      </c>
      <c r="D5" s="9" t="s">
        <v>3</v>
      </c>
      <c r="E5" s="9" t="s">
        <v>4</v>
      </c>
      <c r="F5" s="10"/>
      <c r="G5" s="11" t="s">
        <v>5</v>
      </c>
      <c r="H5" s="11" t="s">
        <v>6</v>
      </c>
    </row>
    <row r="6" spans="1:9" s="8" customFormat="1" ht="15.6" x14ac:dyDescent="0.3">
      <c r="A6" s="6" t="s">
        <v>10</v>
      </c>
      <c r="B6" s="12">
        <v>3024.8029999999999</v>
      </c>
      <c r="C6" s="13">
        <f>B6</f>
        <v>3024.8029999999999</v>
      </c>
      <c r="D6" s="13">
        <f>C6</f>
        <v>3024.8029999999999</v>
      </c>
      <c r="E6" s="13">
        <f>C6</f>
        <v>3024.8029999999999</v>
      </c>
      <c r="F6" s="13"/>
      <c r="G6" s="14">
        <v>0.8</v>
      </c>
      <c r="H6" s="14">
        <f>1-G6</f>
        <v>0.19999999999999996</v>
      </c>
    </row>
    <row r="7" spans="1:9" s="8" customFormat="1" ht="15.6" x14ac:dyDescent="0.3">
      <c r="A7" s="6" t="s">
        <v>11</v>
      </c>
      <c r="B7" s="15">
        <v>330.6</v>
      </c>
      <c r="C7" s="16">
        <f>B7</f>
        <v>330.6</v>
      </c>
      <c r="D7" s="16">
        <f t="shared" ref="D7:E7" si="0">C7</f>
        <v>330.6</v>
      </c>
      <c r="E7" s="16">
        <f t="shared" si="0"/>
        <v>330.6</v>
      </c>
      <c r="F7" s="17"/>
      <c r="G7" s="17"/>
      <c r="H7" s="17"/>
    </row>
    <row r="8" spans="1:9" s="8" customFormat="1" ht="15.6" x14ac:dyDescent="0.3">
      <c r="A8" s="6" t="s">
        <v>12</v>
      </c>
      <c r="B8" s="13">
        <f>B6*B7</f>
        <v>999999.87180000008</v>
      </c>
      <c r="C8" s="13">
        <f>G8+H8</f>
        <v>919999.88205600018</v>
      </c>
      <c r="D8" s="13">
        <f>D7*D6</f>
        <v>999999.87180000008</v>
      </c>
      <c r="E8" s="13">
        <f>E7*E6</f>
        <v>999999.87180000008</v>
      </c>
      <c r="F8" s="13"/>
      <c r="G8" s="13">
        <f>B8*C25*G6</f>
        <v>719999.90769600018</v>
      </c>
      <c r="H8" s="13">
        <f>B8*H6</f>
        <v>199999.97435999996</v>
      </c>
    </row>
    <row r="9" spans="1:9" s="8" customFormat="1" ht="15.6" x14ac:dyDescent="0.3">
      <c r="A9" s="6" t="s">
        <v>13</v>
      </c>
      <c r="B9" s="13">
        <v>127</v>
      </c>
      <c r="C9" s="13">
        <f>B9</f>
        <v>127</v>
      </c>
      <c r="D9" s="13">
        <f>B9/(1-D26)</f>
        <v>129.59183673469389</v>
      </c>
      <c r="E9" s="13">
        <v>127</v>
      </c>
      <c r="F9" s="13"/>
      <c r="G9" s="17"/>
      <c r="H9" s="17"/>
    </row>
    <row r="10" spans="1:9" s="8" customFormat="1" ht="15.6" x14ac:dyDescent="0.3">
      <c r="A10" s="6" t="s">
        <v>14</v>
      </c>
      <c r="B10" s="13">
        <f>B9*B6</f>
        <v>384149.98099999997</v>
      </c>
      <c r="C10" s="13">
        <f>C9*C6</f>
        <v>384149.98099999997</v>
      </c>
      <c r="D10" s="13">
        <f>D9*D6</f>
        <v>391989.77653061226</v>
      </c>
      <c r="E10" s="13">
        <f>E9*E6</f>
        <v>384149.98099999997</v>
      </c>
      <c r="F10" s="13"/>
      <c r="G10" s="6"/>
      <c r="H10" s="6"/>
    </row>
    <row r="11" spans="1:9" s="8" customFormat="1" ht="15.6" x14ac:dyDescent="0.3">
      <c r="A11" s="6" t="s">
        <v>15</v>
      </c>
      <c r="B11" s="18">
        <v>90</v>
      </c>
      <c r="C11" s="19" t="s">
        <v>16</v>
      </c>
      <c r="D11" s="18">
        <v>90</v>
      </c>
      <c r="E11" s="18">
        <v>90</v>
      </c>
      <c r="F11" s="6"/>
      <c r="G11" s="6">
        <v>0</v>
      </c>
      <c r="H11" s="6">
        <v>90</v>
      </c>
    </row>
    <row r="12" spans="1:9" s="8" customFormat="1" ht="15.6" x14ac:dyDescent="0.3">
      <c r="A12" s="6" t="s">
        <v>17</v>
      </c>
      <c r="B12" s="18">
        <v>60</v>
      </c>
      <c r="C12" s="18">
        <v>60</v>
      </c>
      <c r="D12" s="18">
        <v>60</v>
      </c>
      <c r="E12" s="18">
        <v>60</v>
      </c>
      <c r="F12" s="6"/>
      <c r="G12" s="6"/>
      <c r="H12" s="6" t="s">
        <v>0</v>
      </c>
    </row>
    <row r="13" spans="1:9" s="8" customFormat="1" ht="15.6" x14ac:dyDescent="0.3">
      <c r="A13" s="6" t="s">
        <v>18</v>
      </c>
      <c r="B13" s="18">
        <v>15</v>
      </c>
      <c r="C13" s="18">
        <v>15</v>
      </c>
      <c r="D13" s="18">
        <v>60</v>
      </c>
      <c r="E13" s="18">
        <v>15</v>
      </c>
      <c r="F13" s="6"/>
      <c r="G13" s="6"/>
      <c r="H13" s="6" t="s">
        <v>0</v>
      </c>
    </row>
    <row r="14" spans="1:9" s="8" customFormat="1" ht="15.6" x14ac:dyDescent="0.3">
      <c r="A14" s="6" t="s">
        <v>19</v>
      </c>
      <c r="B14" s="13">
        <f>B8*B11/30</f>
        <v>2999999.6154000005</v>
      </c>
      <c r="C14" s="13">
        <f>G14+H14</f>
        <v>599999.92307999986</v>
      </c>
      <c r="D14" s="13">
        <f>D8*D11/30</f>
        <v>2999999.6154000005</v>
      </c>
      <c r="E14" s="13">
        <f>E8*E11/30</f>
        <v>2999999.6154000005</v>
      </c>
      <c r="F14" s="13"/>
      <c r="G14" s="13">
        <f>G8*G11/30</f>
        <v>0</v>
      </c>
      <c r="H14" s="13">
        <f>H8*H11/30</f>
        <v>599999.92307999986</v>
      </c>
    </row>
    <row r="15" spans="1:9" s="8" customFormat="1" ht="15.6" x14ac:dyDescent="0.3">
      <c r="A15" s="6" t="s">
        <v>20</v>
      </c>
      <c r="B15" s="13">
        <f>B10*B12/30</f>
        <v>768299.96199999994</v>
      </c>
      <c r="C15" s="13">
        <f>C10*C12/30</f>
        <v>768299.96199999994</v>
      </c>
      <c r="D15" s="13">
        <f>D10*D12/30</f>
        <v>783979.55306122452</v>
      </c>
      <c r="E15" s="13">
        <f>E10*E12/30</f>
        <v>768299.96199999994</v>
      </c>
      <c r="F15" s="13"/>
      <c r="G15" s="6"/>
      <c r="H15" s="13" t="s">
        <v>0</v>
      </c>
    </row>
    <row r="16" spans="1:9" s="8" customFormat="1" ht="15.6" x14ac:dyDescent="0.3">
      <c r="A16" s="6" t="s">
        <v>21</v>
      </c>
      <c r="B16" s="13">
        <f>B10*B13/30</f>
        <v>192074.99049999999</v>
      </c>
      <c r="C16" s="13">
        <f>C10*C13/30</f>
        <v>192074.99049999999</v>
      </c>
      <c r="D16" s="13">
        <f>D10*D13/30</f>
        <v>783979.55306122452</v>
      </c>
      <c r="E16" s="13">
        <f>E10*E13/30</f>
        <v>192074.99049999999</v>
      </c>
      <c r="F16" s="13"/>
      <c r="G16" s="6"/>
      <c r="H16" s="13" t="s">
        <v>0</v>
      </c>
    </row>
    <row r="17" spans="1:8" s="8" customFormat="1" ht="15.6" x14ac:dyDescent="0.3">
      <c r="A17" s="6" t="s">
        <v>22</v>
      </c>
      <c r="B17" s="13">
        <f>B14+B15-B16</f>
        <v>3576224.5869000005</v>
      </c>
      <c r="C17" s="13">
        <f>C14+C15-C16</f>
        <v>1176224.8945799998</v>
      </c>
      <c r="D17" s="13">
        <f>D14+D15-D16</f>
        <v>2999999.6154000005</v>
      </c>
      <c r="E17" s="13">
        <f>E14+E15-E16</f>
        <v>3576224.5869000005</v>
      </c>
      <c r="F17" s="13"/>
      <c r="G17" s="6"/>
      <c r="H17" s="13" t="s">
        <v>0</v>
      </c>
    </row>
    <row r="18" spans="1:8" s="8" customFormat="1" ht="15.6" x14ac:dyDescent="0.3">
      <c r="A18" s="6"/>
      <c r="B18" s="6"/>
      <c r="C18" s="6"/>
      <c r="D18" s="6"/>
      <c r="E18" s="6"/>
      <c r="F18" s="6"/>
      <c r="G18" s="6"/>
      <c r="H18" s="6"/>
    </row>
    <row r="19" spans="1:8" s="8" customFormat="1" ht="15.6" x14ac:dyDescent="0.3">
      <c r="A19" s="8" t="s">
        <v>37</v>
      </c>
      <c r="C19" s="20">
        <f>B8-C8</f>
        <v>79999.989743999904</v>
      </c>
    </row>
    <row r="20" spans="1:8" s="8" customFormat="1" ht="15.6" x14ac:dyDescent="0.3">
      <c r="A20" s="8" t="s">
        <v>23</v>
      </c>
      <c r="D20" s="20">
        <f>D10-B10</f>
        <v>7839.7955306122894</v>
      </c>
    </row>
    <row r="21" spans="1:8" s="8" customFormat="1" ht="15.6" x14ac:dyDescent="0.3">
      <c r="A21" s="8" t="s">
        <v>24</v>
      </c>
      <c r="E21" s="20">
        <v>2000000</v>
      </c>
      <c r="F21" s="20"/>
    </row>
    <row r="22" spans="1:8" s="8" customFormat="1" ht="15.6" x14ac:dyDescent="0.3">
      <c r="A22" s="8" t="s">
        <v>25</v>
      </c>
      <c r="E22" s="20">
        <f>E21*E24</f>
        <v>23429.83383970676</v>
      </c>
      <c r="F22" s="20"/>
    </row>
    <row r="23" spans="1:8" s="8" customFormat="1" ht="15.6" x14ac:dyDescent="0.3">
      <c r="A23" s="8" t="s">
        <v>26</v>
      </c>
      <c r="B23" s="21"/>
      <c r="C23" s="21">
        <v>0.53310000000000002</v>
      </c>
      <c r="D23" s="21">
        <v>0.17810000000000001</v>
      </c>
      <c r="E23" s="21">
        <v>0.15</v>
      </c>
      <c r="F23" s="21"/>
    </row>
    <row r="24" spans="1:8" s="8" customFormat="1" ht="15.6" x14ac:dyDescent="0.3">
      <c r="A24" s="8" t="s">
        <v>27</v>
      </c>
      <c r="B24" s="21"/>
      <c r="D24" s="21" t="s">
        <v>0</v>
      </c>
      <c r="E24" s="21">
        <f>-1+(1+E23)^(1/12)</f>
        <v>1.171491691985338E-2</v>
      </c>
      <c r="F24" s="21"/>
      <c r="G24" s="21" t="s">
        <v>0</v>
      </c>
    </row>
    <row r="25" spans="1:8" s="8" customFormat="1" ht="15.6" x14ac:dyDescent="0.3">
      <c r="A25" s="8" t="s">
        <v>28</v>
      </c>
      <c r="C25" s="21">
        <v>0.9</v>
      </c>
    </row>
    <row r="26" spans="1:8" s="8" customFormat="1" ht="15.6" x14ac:dyDescent="0.3">
      <c r="A26" s="8" t="s">
        <v>29</v>
      </c>
      <c r="D26" s="21">
        <v>0.02</v>
      </c>
    </row>
    <row r="27" spans="1:8" s="8" customFormat="1" ht="15.6" x14ac:dyDescent="0.3"/>
    <row r="28" spans="1:8" s="8" customFormat="1" ht="46.8" x14ac:dyDescent="0.3">
      <c r="B28" s="22" t="s">
        <v>7</v>
      </c>
      <c r="C28" s="22" t="s">
        <v>8</v>
      </c>
      <c r="D28" s="11" t="s">
        <v>9</v>
      </c>
    </row>
    <row r="29" spans="1:8" s="8" customFormat="1" ht="15.6" x14ac:dyDescent="0.3">
      <c r="B29" s="20">
        <f>B10/2</f>
        <v>192074.99049999999</v>
      </c>
      <c r="C29" s="8">
        <v>0</v>
      </c>
      <c r="D29" s="8">
        <v>0</v>
      </c>
    </row>
    <row r="30" spans="1:8" s="8" customFormat="1" ht="15.6" x14ac:dyDescent="0.3">
      <c r="B30" s="20">
        <f>B10</f>
        <v>384149.98099999997</v>
      </c>
      <c r="C30" s="8">
        <v>0</v>
      </c>
      <c r="D30" s="20">
        <f>D29-B30+C30</f>
        <v>-384149.98099999997</v>
      </c>
    </row>
    <row r="31" spans="1:8" s="8" customFormat="1" ht="15.6" x14ac:dyDescent="0.3">
      <c r="B31" s="20">
        <f>B30</f>
        <v>384149.98099999997</v>
      </c>
      <c r="C31" s="8">
        <v>0</v>
      </c>
      <c r="D31" s="20">
        <f>D30-B31+C31</f>
        <v>-768299.96199999994</v>
      </c>
    </row>
    <row r="32" spans="1:8" s="8" customFormat="1" ht="15.6" x14ac:dyDescent="0.3">
      <c r="B32" s="20">
        <f t="shared" ref="B32:C38" si="1">B31</f>
        <v>384149.98099999997</v>
      </c>
      <c r="C32" s="8">
        <v>0</v>
      </c>
      <c r="D32" s="20">
        <f t="shared" ref="D32:D38" si="2">D31-B32+C32</f>
        <v>-1152449.943</v>
      </c>
    </row>
    <row r="33" spans="2:4" s="8" customFormat="1" ht="15.6" x14ac:dyDescent="0.3">
      <c r="B33" s="20">
        <f t="shared" si="1"/>
        <v>384149.98099999997</v>
      </c>
      <c r="C33" s="20">
        <f>B8</f>
        <v>999999.87180000008</v>
      </c>
      <c r="D33" s="20">
        <f t="shared" si="2"/>
        <v>-536600.0521999998</v>
      </c>
    </row>
    <row r="34" spans="2:4" s="8" customFormat="1" ht="15.6" x14ac:dyDescent="0.3">
      <c r="B34" s="20">
        <f t="shared" si="1"/>
        <v>384149.98099999997</v>
      </c>
      <c r="C34" s="20">
        <f>C33</f>
        <v>999999.87180000008</v>
      </c>
      <c r="D34" s="20">
        <f t="shared" si="2"/>
        <v>79249.838600000367</v>
      </c>
    </row>
    <row r="35" spans="2:4" s="8" customFormat="1" ht="15.6" x14ac:dyDescent="0.3">
      <c r="B35" s="20">
        <f t="shared" si="1"/>
        <v>384149.98099999997</v>
      </c>
      <c r="C35" s="20">
        <f>C34</f>
        <v>999999.87180000008</v>
      </c>
      <c r="D35" s="20">
        <f t="shared" si="2"/>
        <v>695099.72940000053</v>
      </c>
    </row>
    <row r="36" spans="2:4" s="8" customFormat="1" ht="15.6" x14ac:dyDescent="0.3">
      <c r="B36" s="20">
        <f t="shared" si="1"/>
        <v>384149.98099999997</v>
      </c>
      <c r="C36" s="20">
        <f t="shared" si="1"/>
        <v>999999.87180000008</v>
      </c>
      <c r="D36" s="20">
        <f t="shared" si="2"/>
        <v>1310949.6202000007</v>
      </c>
    </row>
    <row r="37" spans="2:4" s="8" customFormat="1" ht="15.6" x14ac:dyDescent="0.3">
      <c r="B37" s="20">
        <f t="shared" si="1"/>
        <v>384149.98099999997</v>
      </c>
      <c r="C37" s="20">
        <f t="shared" si="1"/>
        <v>999999.87180000008</v>
      </c>
      <c r="D37" s="20">
        <f t="shared" si="2"/>
        <v>1926799.5110000009</v>
      </c>
    </row>
    <row r="38" spans="2:4" s="8" customFormat="1" ht="15.6" x14ac:dyDescent="0.3">
      <c r="B38" s="20">
        <f t="shared" si="1"/>
        <v>384149.98099999997</v>
      </c>
      <c r="C38" s="20">
        <f t="shared" si="1"/>
        <v>999999.87180000008</v>
      </c>
      <c r="D38" s="20">
        <f t="shared" si="2"/>
        <v>2542649.401800001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Financing Unexpeced Growth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2020-07-08T19:56:22Z</dcterms:created>
  <dcterms:modified xsi:type="dcterms:W3CDTF">2020-07-10T13:16:58Z</dcterms:modified>
</cp:coreProperties>
</file>