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" sheetId="2" r:id="rId1"/>
    <sheet name="The true cost of risky deb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10" i="1" s="1"/>
  <c r="F36" i="1"/>
  <c r="F10" i="1" s="1"/>
  <c r="B27" i="1" l="1"/>
  <c r="B28" i="1" s="1"/>
  <c r="C26" i="1"/>
  <c r="D26" i="1" s="1"/>
  <c r="C25" i="1"/>
  <c r="D25" i="1" s="1"/>
  <c r="C24" i="1"/>
  <c r="D24" i="1" s="1"/>
  <c r="E24" i="1" s="1"/>
  <c r="F24" i="1" s="1"/>
  <c r="G24" i="1" s="1"/>
  <c r="C23" i="1"/>
  <c r="D23" i="1" s="1"/>
  <c r="C22" i="1"/>
  <c r="D22" i="1" s="1"/>
  <c r="C21" i="1"/>
  <c r="C8" i="1" s="1"/>
  <c r="G11" i="1"/>
  <c r="F11" i="1"/>
  <c r="B10" i="1"/>
  <c r="B11" i="1" s="1"/>
  <c r="B9" i="1"/>
  <c r="C7" i="1" l="1"/>
  <c r="C10" i="1"/>
  <c r="C11" i="1" s="1"/>
  <c r="C15" i="1" s="1"/>
  <c r="D21" i="1"/>
  <c r="D10" i="1" s="1"/>
  <c r="D11" i="1" s="1"/>
  <c r="D14" i="1" s="1"/>
  <c r="B15" i="1"/>
  <c r="B14" i="1"/>
  <c r="E26" i="1"/>
  <c r="E15" i="1" s="1"/>
  <c r="E23" i="1"/>
  <c r="D7" i="1"/>
  <c r="E22" i="1"/>
  <c r="C28" i="1"/>
  <c r="D28" i="1" s="1"/>
  <c r="E28" i="1" s="1"/>
  <c r="F28" i="1" s="1"/>
  <c r="G28" i="1" s="1"/>
  <c r="B29" i="1"/>
  <c r="C29" i="1" s="1"/>
  <c r="D29" i="1" s="1"/>
  <c r="E29" i="1" s="1"/>
  <c r="F29" i="1" s="1"/>
  <c r="G29" i="1" s="1"/>
  <c r="E25" i="1"/>
  <c r="C27" i="1"/>
  <c r="D27" i="1" s="1"/>
  <c r="E27" i="1" s="1"/>
  <c r="F27" i="1" s="1"/>
  <c r="G27" i="1" s="1"/>
  <c r="C9" i="1"/>
  <c r="C14" i="1" l="1"/>
  <c r="D8" i="1"/>
  <c r="B13" i="1"/>
  <c r="B12" i="1" s="1"/>
  <c r="B16" i="1" s="1"/>
  <c r="F26" i="1"/>
  <c r="E21" i="1"/>
  <c r="E10" i="1" s="1"/>
  <c r="E11" i="1" s="1"/>
  <c r="E14" i="1" s="1"/>
  <c r="E13" i="1" s="1"/>
  <c r="D15" i="1"/>
  <c r="D13" i="1" s="1"/>
  <c r="F25" i="1"/>
  <c r="F22" i="1"/>
  <c r="E7" i="1"/>
  <c r="F23" i="1"/>
  <c r="C13" i="1"/>
  <c r="D9" i="1"/>
  <c r="C12" i="1" l="1"/>
  <c r="C16" i="1" s="1"/>
  <c r="G26" i="1"/>
  <c r="G15" i="1" s="1"/>
  <c r="F15" i="1"/>
  <c r="F21" i="1"/>
  <c r="F8" i="1" s="1"/>
  <c r="E8" i="1"/>
  <c r="D12" i="1"/>
  <c r="D16" i="1" s="1"/>
  <c r="E9" i="1"/>
  <c r="F7" i="1"/>
  <c r="G22" i="1"/>
  <c r="G7" i="1" s="1"/>
  <c r="B17" i="1"/>
  <c r="B18" i="1"/>
  <c r="G21" i="1"/>
  <c r="G8" i="1" s="1"/>
  <c r="G25" i="1"/>
  <c r="G14" i="1" s="1"/>
  <c r="F14" i="1"/>
  <c r="F13" i="1" s="1"/>
  <c r="C18" i="1"/>
  <c r="C17" i="1"/>
  <c r="G23" i="1"/>
  <c r="G13" i="1" l="1"/>
  <c r="G9" i="1"/>
  <c r="E12" i="1"/>
  <c r="E16" i="1" s="1"/>
  <c r="D18" i="1"/>
  <c r="D17" i="1"/>
  <c r="F9" i="1"/>
  <c r="F12" i="1" l="1"/>
  <c r="F16" i="1" s="1"/>
  <c r="E17" i="1"/>
  <c r="E18" i="1"/>
  <c r="F17" i="1" l="1"/>
  <c r="G17" i="1" s="1"/>
  <c r="F18" i="1"/>
  <c r="G18" i="1" s="1"/>
</calcChain>
</file>

<file path=xl/sharedStrings.xml><?xml version="1.0" encoding="utf-8"?>
<sst xmlns="http://schemas.openxmlformats.org/spreadsheetml/2006/main" count="47" uniqueCount="47">
  <si>
    <t>All equity</t>
  </si>
  <si>
    <t>Naïve equity and safe debt</t>
  </si>
  <si>
    <t>Equity and safe debt</t>
  </si>
  <si>
    <t>Equity and naïve risky debt</t>
  </si>
  <si>
    <t>Equity and risky debt</t>
  </si>
  <si>
    <t>All  risky debt</t>
  </si>
  <si>
    <t>Interest rate</t>
  </si>
  <si>
    <t>n.a</t>
  </si>
  <si>
    <t>* NPV of expected returns</t>
  </si>
  <si>
    <t>* DCF</t>
  </si>
  <si>
    <t>Safe rate of return</t>
  </si>
  <si>
    <t xml:space="preserve">Investment </t>
  </si>
  <si>
    <t>Probability of success</t>
  </si>
  <si>
    <t>Probability of failure</t>
  </si>
  <si>
    <t>Payoff from success</t>
  </si>
  <si>
    <t>Payoff from failure</t>
  </si>
  <si>
    <t>Expected payoff</t>
  </si>
  <si>
    <t>NPV of expected payoff</t>
  </si>
  <si>
    <t>DCF</t>
  </si>
  <si>
    <t>© 2020 Marco Da Rin and Thomas Hellmann</t>
  </si>
  <si>
    <t>Fundamentals of Entrepreneurial Finance</t>
  </si>
  <si>
    <t>Chapter 10</t>
  </si>
  <si>
    <t>The true cost of risky debt</t>
  </si>
  <si>
    <t>green background = input cells (from which formulas derive results)</t>
  </si>
  <si>
    <t>The true costs of risky debt</t>
  </si>
  <si>
    <t>Debt amount (Paco) ($)</t>
  </si>
  <si>
    <t>Equity amount (Andrés) ($)</t>
  </si>
  <si>
    <t>Required debt value at maturity  (Paco) ($)</t>
  </si>
  <si>
    <t>Required exit equity value (Andrés) ($)</t>
  </si>
  <si>
    <t>Debt value (Paco) ($)</t>
  </si>
  <si>
    <t>Equity ownership fraction (Andrés) ($)</t>
  </si>
  <si>
    <t>Expected equity value, net of debt ($)</t>
  </si>
  <si>
    <t>Equity value, net of debt (if success) ($)</t>
  </si>
  <si>
    <t>Equity value, net of debt (if failure) ($)</t>
  </si>
  <si>
    <t>Post-money valuation (net of debt) ($)</t>
  </si>
  <si>
    <t>Post-money valuation (gross of debt) ($)</t>
  </si>
  <si>
    <t>Pre-money valuation ($)</t>
  </si>
  <si>
    <t>(this table replicates and extends the Table in Box 10.3 in the book)</t>
  </si>
  <si>
    <t>Effective interest rate:</t>
  </si>
  <si>
    <t>`660 = 0.5*(600(1+i)+500)</t>
  </si>
  <si>
    <t>`660 = 550 + 300i</t>
  </si>
  <si>
    <t>`110 = 300i</t>
  </si>
  <si>
    <t>`I = .3666666</t>
  </si>
  <si>
    <t>`1100 = 0.5*(1000(1+i)+500)</t>
  </si>
  <si>
    <t>`1100 = 750 + 500i</t>
  </si>
  <si>
    <t>`350 = 500i</t>
  </si>
  <si>
    <t>`I = 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</si>
</sst>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3" fillId="2" borderId="0" xfId="0" applyNumberFormat="1" applyFont="1" applyFill="1"/>
    <xf numFmtId="3" fontId="3" fillId="0" borderId="0" xfId="0" applyNumberFormat="1" applyFont="1"/>
    <xf numFmtId="9" fontId="3" fillId="0" borderId="0" xfId="0" applyNumberFormat="1" applyFont="1"/>
    <xf numFmtId="9" fontId="3" fillId="2" borderId="0" xfId="0" applyNumberFormat="1" applyFont="1" applyFill="1"/>
    <xf numFmtId="164" fontId="3" fillId="0" borderId="0" xfId="0" applyNumberFormat="1" applyFont="1"/>
    <xf numFmtId="164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Border="1"/>
    <xf numFmtId="165" fontId="0" fillId="0" borderId="0" xfId="0" applyNumberFormat="1"/>
    <xf numFmtId="9" fontId="3" fillId="0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D25" sqref="D24:D25"/>
    </sheetView>
  </sheetViews>
  <sheetFormatPr defaultRowHeight="14.4" x14ac:dyDescent="0.3"/>
  <sheetData>
    <row r="2" spans="1:1" ht="16.8" customHeight="1" x14ac:dyDescent="0.3"/>
    <row r="3" spans="1:1" ht="18" x14ac:dyDescent="0.35">
      <c r="A3" s="1" t="s">
        <v>19</v>
      </c>
    </row>
    <row r="4" spans="1:1" ht="18" x14ac:dyDescent="0.35">
      <c r="A4" s="1" t="s">
        <v>20</v>
      </c>
    </row>
    <row r="5" spans="1:1" ht="18" x14ac:dyDescent="0.35">
      <c r="A5" s="1" t="s">
        <v>21</v>
      </c>
    </row>
    <row r="6" spans="1:1" ht="18" x14ac:dyDescent="0.35">
      <c r="A6" s="1" t="s">
        <v>22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workbookViewId="0">
      <selection activeCell="C33" sqref="C33"/>
    </sheetView>
  </sheetViews>
  <sheetFormatPr defaultRowHeight="14.4" x14ac:dyDescent="0.3"/>
  <cols>
    <col min="1" max="1" width="54.44140625" customWidth="1"/>
    <col min="2" max="9" width="16.5546875" customWidth="1"/>
  </cols>
  <sheetData>
    <row r="1" spans="1:10" s="3" customFormat="1" ht="18" x14ac:dyDescent="0.35">
      <c r="A1" s="2" t="s">
        <v>24</v>
      </c>
      <c r="E1" s="4"/>
      <c r="F1" s="4"/>
      <c r="G1" s="4"/>
      <c r="H1" s="4"/>
      <c r="I1" s="4"/>
      <c r="J1" s="4"/>
    </row>
    <row r="2" spans="1:10" s="3" customFormat="1" ht="18" x14ac:dyDescent="0.35">
      <c r="A2" s="2" t="s">
        <v>37</v>
      </c>
      <c r="E2" s="4"/>
      <c r="F2" s="4"/>
      <c r="G2" s="4"/>
      <c r="H2" s="4"/>
      <c r="I2" s="4"/>
      <c r="J2" s="4"/>
    </row>
    <row r="3" spans="1:10" s="6" customFormat="1" ht="15.6" x14ac:dyDescent="0.3">
      <c r="A3" s="5" t="s">
        <v>23</v>
      </c>
      <c r="B3" s="20"/>
      <c r="E3" s="7"/>
      <c r="F3" s="7"/>
      <c r="G3" s="7"/>
      <c r="H3" s="7"/>
      <c r="I3" s="7"/>
      <c r="J3" s="7"/>
    </row>
    <row r="4" spans="1:10" s="8" customFormat="1" ht="15.6" x14ac:dyDescent="0.3"/>
    <row r="5" spans="1:10" s="11" customFormat="1" ht="31.2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</row>
    <row r="6" spans="1:10" s="8" customFormat="1" ht="15.6" x14ac:dyDescent="0.3">
      <c r="A6" s="8" t="s">
        <v>25</v>
      </c>
      <c r="B6" s="12">
        <v>0</v>
      </c>
      <c r="C6" s="12">
        <v>400000</v>
      </c>
      <c r="D6" s="12">
        <v>400000</v>
      </c>
      <c r="E6" s="12">
        <v>600000</v>
      </c>
      <c r="F6" s="12">
        <v>600000</v>
      </c>
      <c r="G6" s="12">
        <v>1000000</v>
      </c>
    </row>
    <row r="7" spans="1:10" s="8" customFormat="1" ht="15.6" x14ac:dyDescent="0.3">
      <c r="A7" s="8" t="s">
        <v>26</v>
      </c>
      <c r="B7" s="12">
        <v>1000000</v>
      </c>
      <c r="C7" s="13">
        <f>C22-C6</f>
        <v>600000</v>
      </c>
      <c r="D7" s="13">
        <f>D22-D6</f>
        <v>600000</v>
      </c>
      <c r="E7" s="13">
        <f>E22-E6</f>
        <v>400000</v>
      </c>
      <c r="F7" s="13">
        <f>F22-F6</f>
        <v>400000</v>
      </c>
      <c r="G7" s="13">
        <f>G22-G6</f>
        <v>0</v>
      </c>
    </row>
    <row r="8" spans="1:10" s="8" customFormat="1" ht="15.6" x14ac:dyDescent="0.3">
      <c r="A8" s="8" t="s">
        <v>27</v>
      </c>
      <c r="B8" s="12">
        <v>0</v>
      </c>
      <c r="C8" s="13">
        <f>C6*(1+C21)</f>
        <v>440000.00000000006</v>
      </c>
      <c r="D8" s="13">
        <f>D6*(1+D21)</f>
        <v>440000.00000000006</v>
      </c>
      <c r="E8" s="13">
        <f>E6*(1+E21)</f>
        <v>660000</v>
      </c>
      <c r="F8" s="13">
        <f>F6*(1+F21)</f>
        <v>660000</v>
      </c>
      <c r="G8" s="13">
        <f>G6*(1+G21)</f>
        <v>1100000</v>
      </c>
    </row>
    <row r="9" spans="1:10" s="8" customFormat="1" ht="15.6" x14ac:dyDescent="0.3">
      <c r="A9" s="8" t="s">
        <v>28</v>
      </c>
      <c r="B9" s="13">
        <f t="shared" ref="B9:G9" si="0">B7*(1+B21)</f>
        <v>1100000</v>
      </c>
      <c r="C9" s="13">
        <f t="shared" si="0"/>
        <v>660000</v>
      </c>
      <c r="D9" s="13">
        <f t="shared" si="0"/>
        <v>660000</v>
      </c>
      <c r="E9" s="13">
        <f t="shared" si="0"/>
        <v>440000.00000000006</v>
      </c>
      <c r="F9" s="13">
        <f t="shared" si="0"/>
        <v>440000.00000000006</v>
      </c>
      <c r="G9" s="13">
        <f t="shared" si="0"/>
        <v>0</v>
      </c>
    </row>
    <row r="10" spans="1:10" s="8" customFormat="1" ht="15.6" x14ac:dyDescent="0.3">
      <c r="A10" s="8" t="s">
        <v>6</v>
      </c>
      <c r="B10" s="14">
        <f>B21</f>
        <v>0.1</v>
      </c>
      <c r="C10" s="14">
        <f>C21</f>
        <v>0.1</v>
      </c>
      <c r="D10" s="14">
        <f>D21</f>
        <v>0.1</v>
      </c>
      <c r="E10" s="14">
        <f>E21</f>
        <v>0.1</v>
      </c>
      <c r="F10" s="22">
        <f>F36</f>
        <v>0.36666665999999998</v>
      </c>
      <c r="G10" s="22">
        <f>G36</f>
        <v>0.7</v>
      </c>
    </row>
    <row r="11" spans="1:10" s="8" customFormat="1" ht="15.6" x14ac:dyDescent="0.3">
      <c r="A11" s="8" t="s">
        <v>29</v>
      </c>
      <c r="B11" s="13">
        <f t="shared" ref="B11:G11" si="1">B6*(1+B10)</f>
        <v>0</v>
      </c>
      <c r="C11" s="13">
        <f t="shared" si="1"/>
        <v>440000.00000000006</v>
      </c>
      <c r="D11" s="13">
        <f t="shared" si="1"/>
        <v>440000.00000000006</v>
      </c>
      <c r="E11" s="13">
        <f t="shared" si="1"/>
        <v>660000</v>
      </c>
      <c r="F11" s="13">
        <f t="shared" si="1"/>
        <v>819999.99599999993</v>
      </c>
      <c r="G11" s="13">
        <f t="shared" si="1"/>
        <v>1700000</v>
      </c>
    </row>
    <row r="12" spans="1:10" s="8" customFormat="1" ht="15.6" x14ac:dyDescent="0.3">
      <c r="A12" s="8" t="s">
        <v>30</v>
      </c>
      <c r="B12" s="16">
        <f>B9/B13</f>
        <v>0.27500000000000002</v>
      </c>
      <c r="C12" s="16">
        <f>C9/B13</f>
        <v>0.16500000000000001</v>
      </c>
      <c r="D12" s="16">
        <f>D9/D13</f>
        <v>0.1853932584269663</v>
      </c>
      <c r="E12" s="16">
        <f>E9/E13</f>
        <v>0.12865497076023394</v>
      </c>
      <c r="F12" s="16">
        <f>F9/F13</f>
        <v>0.13173652686722365</v>
      </c>
      <c r="G12" s="17">
        <v>0</v>
      </c>
    </row>
    <row r="13" spans="1:10" s="8" customFormat="1" ht="15.6" x14ac:dyDescent="0.3">
      <c r="A13" s="8" t="s">
        <v>31</v>
      </c>
      <c r="B13" s="13">
        <f t="shared" ref="B13:G13" si="2">B23*B14+B24*B15</f>
        <v>4000000</v>
      </c>
      <c r="C13" s="13">
        <f t="shared" si="2"/>
        <v>3560000</v>
      </c>
      <c r="D13" s="13">
        <f t="shared" si="2"/>
        <v>3560000</v>
      </c>
      <c r="E13" s="13">
        <f>E23*E14+E24*E15</f>
        <v>3420000</v>
      </c>
      <c r="F13" s="13">
        <f t="shared" si="2"/>
        <v>3340000.0019999999</v>
      </c>
      <c r="G13" s="13">
        <f t="shared" si="2"/>
        <v>2900000</v>
      </c>
    </row>
    <row r="14" spans="1:10" s="8" customFormat="1" ht="15.6" x14ac:dyDescent="0.3">
      <c r="A14" s="18" t="s">
        <v>32</v>
      </c>
      <c r="B14" s="13">
        <f t="shared" ref="B14:G14" si="3">B25-B11</f>
        <v>7500000</v>
      </c>
      <c r="C14" s="13">
        <f t="shared" si="3"/>
        <v>7060000</v>
      </c>
      <c r="D14" s="13">
        <f t="shared" si="3"/>
        <v>7060000</v>
      </c>
      <c r="E14" s="13">
        <f t="shared" si="3"/>
        <v>6840000</v>
      </c>
      <c r="F14" s="13">
        <f t="shared" si="3"/>
        <v>6680000.0039999997</v>
      </c>
      <c r="G14" s="13">
        <f t="shared" si="3"/>
        <v>5800000</v>
      </c>
    </row>
    <row r="15" spans="1:10" s="8" customFormat="1" ht="15.6" x14ac:dyDescent="0.3">
      <c r="A15" s="18" t="s">
        <v>33</v>
      </c>
      <c r="B15" s="13">
        <f>B26-B11</f>
        <v>500000</v>
      </c>
      <c r="C15" s="13">
        <f>C26-C11</f>
        <v>59999.999999999942</v>
      </c>
      <c r="D15" s="13">
        <f>D26-D11</f>
        <v>59999.999999999942</v>
      </c>
      <c r="E15" s="13">
        <f>MAX((E26-E6),0)</f>
        <v>0</v>
      </c>
      <c r="F15" s="13">
        <f>MAX((F26-F6),0)</f>
        <v>0</v>
      </c>
      <c r="G15" s="13">
        <f>MAX((G26-G6),0)</f>
        <v>0</v>
      </c>
    </row>
    <row r="16" spans="1:10" s="8" customFormat="1" ht="15.6" x14ac:dyDescent="0.3">
      <c r="A16" s="8" t="s">
        <v>34</v>
      </c>
      <c r="B16" s="13">
        <f>B7/B12</f>
        <v>3636363.6363636362</v>
      </c>
      <c r="C16" s="13">
        <f>C7/C12</f>
        <v>3636363.6363636362</v>
      </c>
      <c r="D16" s="13">
        <f>D7/D12</f>
        <v>3236363.6363636362</v>
      </c>
      <c r="E16" s="13">
        <f>E7/E12</f>
        <v>3109090.9090909087</v>
      </c>
      <c r="F16" s="13">
        <f>F7/F12</f>
        <v>3036363.6381818177</v>
      </c>
      <c r="G16" s="19" t="s">
        <v>7</v>
      </c>
    </row>
    <row r="17" spans="1:8" s="8" customFormat="1" ht="15.6" x14ac:dyDescent="0.3">
      <c r="A17" s="8" t="s">
        <v>35</v>
      </c>
      <c r="B17" s="13">
        <f>B16+B6</f>
        <v>3636363.6363636362</v>
      </c>
      <c r="C17" s="13">
        <f>C16+C6</f>
        <v>4036363.6363636362</v>
      </c>
      <c r="D17" s="13">
        <f>D16+D6</f>
        <v>3636363.6363636362</v>
      </c>
      <c r="E17" s="13">
        <f>E16+E6</f>
        <v>3709090.9090909087</v>
      </c>
      <c r="F17" s="13">
        <f>F16+F6</f>
        <v>3636363.6381818177</v>
      </c>
      <c r="G17" s="19">
        <f>F17</f>
        <v>3636363.6381818177</v>
      </c>
      <c r="H17" s="8" t="s">
        <v>8</v>
      </c>
    </row>
    <row r="18" spans="1:8" s="8" customFormat="1" ht="15.6" x14ac:dyDescent="0.3">
      <c r="A18" s="8" t="s">
        <v>36</v>
      </c>
      <c r="B18" s="13">
        <f>B16-B7</f>
        <v>2636363.6363636362</v>
      </c>
      <c r="C18" s="13">
        <f>C16-C7</f>
        <v>3036363.6363636362</v>
      </c>
      <c r="D18" s="13">
        <f>D16-D7</f>
        <v>2636363.6363636362</v>
      </c>
      <c r="E18" s="13">
        <f>E16-E7</f>
        <v>2709090.9090909087</v>
      </c>
      <c r="F18" s="13">
        <f>F16-F7</f>
        <v>2636363.6381818177</v>
      </c>
      <c r="G18" s="19">
        <f>F18</f>
        <v>2636363.6381818177</v>
      </c>
      <c r="H18" s="8" t="s">
        <v>9</v>
      </c>
    </row>
    <row r="19" spans="1:8" s="8" customFormat="1" ht="15.6" x14ac:dyDescent="0.3"/>
    <row r="20" spans="1:8" s="8" customFormat="1" ht="15.6" x14ac:dyDescent="0.3"/>
    <row r="21" spans="1:8" s="8" customFormat="1" ht="15.6" x14ac:dyDescent="0.3">
      <c r="A21" s="8" t="s">
        <v>10</v>
      </c>
      <c r="B21" s="15">
        <v>0.1</v>
      </c>
      <c r="C21" s="14">
        <f t="shared" ref="C21:G29" si="4">B21</f>
        <v>0.1</v>
      </c>
      <c r="D21" s="14">
        <f t="shared" si="4"/>
        <v>0.1</v>
      </c>
      <c r="E21" s="14">
        <f t="shared" si="4"/>
        <v>0.1</v>
      </c>
      <c r="F21" s="14">
        <f t="shared" si="4"/>
        <v>0.1</v>
      </c>
      <c r="G21" s="14">
        <f t="shared" si="4"/>
        <v>0.1</v>
      </c>
    </row>
    <row r="22" spans="1:8" s="8" customFormat="1" ht="15.6" x14ac:dyDescent="0.3">
      <c r="A22" s="8" t="s">
        <v>11</v>
      </c>
      <c r="B22" s="12">
        <v>1000000</v>
      </c>
      <c r="C22" s="13">
        <f t="shared" si="4"/>
        <v>1000000</v>
      </c>
      <c r="D22" s="13">
        <f t="shared" si="4"/>
        <v>1000000</v>
      </c>
      <c r="E22" s="13">
        <f t="shared" si="4"/>
        <v>1000000</v>
      </c>
      <c r="F22" s="13">
        <f t="shared" si="4"/>
        <v>1000000</v>
      </c>
      <c r="G22" s="13">
        <f t="shared" si="4"/>
        <v>1000000</v>
      </c>
    </row>
    <row r="23" spans="1:8" s="8" customFormat="1" ht="15.6" x14ac:dyDescent="0.3">
      <c r="A23" s="8" t="s">
        <v>12</v>
      </c>
      <c r="B23" s="15">
        <v>0.5</v>
      </c>
      <c r="C23" s="14">
        <f t="shared" si="4"/>
        <v>0.5</v>
      </c>
      <c r="D23" s="14">
        <f t="shared" si="4"/>
        <v>0.5</v>
      </c>
      <c r="E23" s="14">
        <f t="shared" si="4"/>
        <v>0.5</v>
      </c>
      <c r="F23" s="14">
        <f t="shared" si="4"/>
        <v>0.5</v>
      </c>
      <c r="G23" s="14">
        <f t="shared" si="4"/>
        <v>0.5</v>
      </c>
    </row>
    <row r="24" spans="1:8" s="8" customFormat="1" ht="15.6" x14ac:dyDescent="0.3">
      <c r="A24" s="8" t="s">
        <v>13</v>
      </c>
      <c r="B24" s="15">
        <v>0.5</v>
      </c>
      <c r="C24" s="14">
        <f t="shared" si="4"/>
        <v>0.5</v>
      </c>
      <c r="D24" s="14">
        <f t="shared" si="4"/>
        <v>0.5</v>
      </c>
      <c r="E24" s="14">
        <f t="shared" si="4"/>
        <v>0.5</v>
      </c>
      <c r="F24" s="14">
        <f t="shared" si="4"/>
        <v>0.5</v>
      </c>
      <c r="G24" s="14">
        <f t="shared" si="4"/>
        <v>0.5</v>
      </c>
    </row>
    <row r="25" spans="1:8" s="8" customFormat="1" ht="15.6" x14ac:dyDescent="0.3">
      <c r="A25" s="8" t="s">
        <v>14</v>
      </c>
      <c r="B25" s="12">
        <v>7500000</v>
      </c>
      <c r="C25" s="13">
        <f t="shared" si="4"/>
        <v>7500000</v>
      </c>
      <c r="D25" s="13">
        <f t="shared" si="4"/>
        <v>7500000</v>
      </c>
      <c r="E25" s="13">
        <f t="shared" si="4"/>
        <v>7500000</v>
      </c>
      <c r="F25" s="13">
        <f t="shared" si="4"/>
        <v>7500000</v>
      </c>
      <c r="G25" s="13">
        <f t="shared" si="4"/>
        <v>7500000</v>
      </c>
    </row>
    <row r="26" spans="1:8" s="8" customFormat="1" ht="15.6" x14ac:dyDescent="0.3">
      <c r="A26" s="8" t="s">
        <v>15</v>
      </c>
      <c r="B26" s="12">
        <v>500000</v>
      </c>
      <c r="C26" s="13">
        <f t="shared" si="4"/>
        <v>500000</v>
      </c>
      <c r="D26" s="13">
        <f t="shared" si="4"/>
        <v>500000</v>
      </c>
      <c r="E26" s="13">
        <f t="shared" si="4"/>
        <v>500000</v>
      </c>
      <c r="F26" s="13">
        <f t="shared" si="4"/>
        <v>500000</v>
      </c>
      <c r="G26" s="13">
        <f t="shared" si="4"/>
        <v>500000</v>
      </c>
    </row>
    <row r="27" spans="1:8" s="8" customFormat="1" ht="15.6" x14ac:dyDescent="0.3">
      <c r="A27" s="8" t="s">
        <v>16</v>
      </c>
      <c r="B27" s="13">
        <f>B23*B25+B24*B26</f>
        <v>4000000</v>
      </c>
      <c r="C27" s="13">
        <f t="shared" si="4"/>
        <v>4000000</v>
      </c>
      <c r="D27" s="13">
        <f t="shared" si="4"/>
        <v>4000000</v>
      </c>
      <c r="E27" s="13">
        <f t="shared" si="4"/>
        <v>4000000</v>
      </c>
      <c r="F27" s="13">
        <f t="shared" si="4"/>
        <v>4000000</v>
      </c>
      <c r="G27" s="13">
        <f t="shared" si="4"/>
        <v>4000000</v>
      </c>
    </row>
    <row r="28" spans="1:8" s="8" customFormat="1" ht="15.6" x14ac:dyDescent="0.3">
      <c r="A28" s="8" t="s">
        <v>17</v>
      </c>
      <c r="B28" s="13">
        <f>B27/(1+B21)</f>
        <v>3636363.6363636362</v>
      </c>
      <c r="C28" s="13">
        <f t="shared" si="4"/>
        <v>3636363.6363636362</v>
      </c>
      <c r="D28" s="13">
        <f t="shared" si="4"/>
        <v>3636363.6363636362</v>
      </c>
      <c r="E28" s="13">
        <f t="shared" si="4"/>
        <v>3636363.6363636362</v>
      </c>
      <c r="F28" s="13">
        <f t="shared" si="4"/>
        <v>3636363.6363636362</v>
      </c>
      <c r="G28" s="13">
        <f t="shared" si="4"/>
        <v>3636363.6363636362</v>
      </c>
    </row>
    <row r="29" spans="1:8" s="8" customFormat="1" ht="15.6" x14ac:dyDescent="0.3">
      <c r="A29" s="8" t="s">
        <v>18</v>
      </c>
      <c r="B29" s="13">
        <f>B28-B22</f>
        <v>2636363.6363636362</v>
      </c>
      <c r="C29" s="13">
        <f t="shared" si="4"/>
        <v>2636363.6363636362</v>
      </c>
      <c r="D29" s="13">
        <f t="shared" si="4"/>
        <v>2636363.6363636362</v>
      </c>
      <c r="E29" s="13">
        <f t="shared" si="4"/>
        <v>2636363.6363636362</v>
      </c>
      <c r="F29" s="13">
        <f t="shared" si="4"/>
        <v>2636363.6363636362</v>
      </c>
      <c r="G29" s="13">
        <f t="shared" si="4"/>
        <v>2636363.6363636362</v>
      </c>
    </row>
    <row r="30" spans="1:8" s="8" customFormat="1" ht="15.6" x14ac:dyDescent="0.3"/>
    <row r="31" spans="1:8" x14ac:dyDescent="0.3">
      <c r="F31" s="23" t="s">
        <v>38</v>
      </c>
      <c r="G31" s="24"/>
    </row>
    <row r="32" spans="1:8" x14ac:dyDescent="0.3">
      <c r="F32" t="s">
        <v>39</v>
      </c>
      <c r="G32" t="s">
        <v>43</v>
      </c>
    </row>
    <row r="33" spans="6:7" x14ac:dyDescent="0.3">
      <c r="F33" t="s">
        <v>40</v>
      </c>
      <c r="G33" t="s">
        <v>44</v>
      </c>
    </row>
    <row r="34" spans="6:7" x14ac:dyDescent="0.3">
      <c r="F34" t="s">
        <v>41</v>
      </c>
      <c r="G34" t="s">
        <v>45</v>
      </c>
    </row>
    <row r="35" spans="6:7" x14ac:dyDescent="0.3">
      <c r="F35" t="s">
        <v>42</v>
      </c>
      <c r="G35" t="s">
        <v>46</v>
      </c>
    </row>
    <row r="36" spans="6:7" x14ac:dyDescent="0.3">
      <c r="F36" s="21">
        <f>0.36666666</f>
        <v>0.36666665999999998</v>
      </c>
      <c r="G36" s="21">
        <f>0.7</f>
        <v>0.7</v>
      </c>
    </row>
  </sheetData>
  <mergeCells count="1">
    <mergeCell ref="F31:G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The true cost of risky debt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2020-07-08T19:50:38Z</dcterms:created>
  <dcterms:modified xsi:type="dcterms:W3CDTF">2021-05-15T15:05:26Z</dcterms:modified>
</cp:coreProperties>
</file>